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3320" windowHeight="2940" activeTab="0"/>
  </bookViews>
  <sheets>
    <sheet name="内訳書" sheetId="1" r:id="rId1"/>
  </sheets>
  <definedNames>
    <definedName name="_xlfn._FV" hidden="1">#NAME?</definedName>
    <definedName name="_xlnm.Print_Area" localSheetId="0">'内訳書'!$A$1:$K$20</definedName>
  </definedNames>
  <calcPr fullCalcOnLoad="1"/>
</workbook>
</file>

<file path=xl/sharedStrings.xml><?xml version="1.0" encoding="utf-8"?>
<sst xmlns="http://schemas.openxmlformats.org/spreadsheetml/2006/main" count="42" uniqueCount="42">
  <si>
    <t>基本料金</t>
  </si>
  <si>
    <t>電力量料金月額（円）</t>
  </si>
  <si>
    <t>D＝A×B×C</t>
  </si>
  <si>
    <t>月</t>
  </si>
  <si>
    <t>電力量料金</t>
  </si>
  <si>
    <t xml:space="preserve">契約電力（kW）         </t>
  </si>
  <si>
    <t>月額小計（円）</t>
  </si>
  <si>
    <t>A</t>
  </si>
  <si>
    <t>B</t>
  </si>
  <si>
    <t>C</t>
  </si>
  <si>
    <t>　　　月額計（円）</t>
  </si>
  <si>
    <t>F</t>
  </si>
  <si>
    <t>７月</t>
  </si>
  <si>
    <t>８月</t>
  </si>
  <si>
    <t>９月</t>
  </si>
  <si>
    <t>E1</t>
  </si>
  <si>
    <t>E2</t>
  </si>
  <si>
    <t>E3</t>
  </si>
  <si>
    <t>G＝(E1+E2+E3)×F</t>
  </si>
  <si>
    <t>使用電力量（kWh）</t>
  </si>
  <si>
    <t>別紙様式</t>
  </si>
  <si>
    <t>電　　気　　料　　金　　総　　額　　積　　算　　内　　訳　　書　</t>
  </si>
  <si>
    <t>単価（円）
税抜</t>
  </si>
  <si>
    <t>電力量料金単価（円／kWh）税抜</t>
  </si>
  <si>
    <t>燃料費調整単価（円／kWh）税抜</t>
  </si>
  <si>
    <t>再エネ賦課金（円／kWh）税抜</t>
  </si>
  <si>
    <t>消費税相当額</t>
  </si>
  <si>
    <t>合計金額</t>
  </si>
  <si>
    <t>各料金単価は税抜価格とすること。また、各税抜単価の端数は小数第３位以下を切り捨てること。</t>
  </si>
  <si>
    <t>月額計及び消費税相当額は小数点以下を切り捨てた数値とすること。</t>
  </si>
  <si>
    <t>月額料合計額
（入札書記載金額）</t>
  </si>
  <si>
    <t>２月</t>
  </si>
  <si>
    <t>３月</t>
  </si>
  <si>
    <t>力率割引
(100%)</t>
  </si>
  <si>
    <t>５月</t>
  </si>
  <si>
    <t>６月</t>
  </si>
  <si>
    <t>１０月</t>
  </si>
  <si>
    <t>１１月</t>
  </si>
  <si>
    <t>１２月</t>
  </si>
  <si>
    <t>D+G</t>
  </si>
  <si>
    <t>令和６年 ４月</t>
  </si>
  <si>
    <t>令和７年 １月</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</si>
</sst>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
    <numFmt numFmtId="183" formatCode="0.00_);[Red]\(0.00\)"/>
    <numFmt numFmtId="184" formatCode="#,##0.00000000;[Red]\-#,##0.00000000"/>
    <numFmt numFmtId="185" formatCode="#,##0.000000000;[Red]\-#,##0.000000000"/>
    <numFmt numFmtId="186" formatCode="#,##0.0000000000;[Red]\-#,##0.0000000000"/>
    <numFmt numFmtId="187" formatCode="#,##0.0_ "/>
    <numFmt numFmtId="188" formatCode="#,##0.00_);[Red]\(#,##0.00\)"/>
    <numFmt numFmtId="189" formatCode="#,##0.00_ ;[Red]\-#,##0.00\ "/>
    <numFmt numFmtId="190" formatCode="#,##0.00_ "/>
    <numFmt numFmtId="191" formatCode="#,##0_ "/>
    <numFmt numFmtId="192" formatCode="#,##0.0_ ;[Red]\-#,##0.0\ "/>
    <numFmt numFmtId="193" formatCode="#,##0.00000000_ ;[Red]\-#,##0.00000000\ "/>
    <numFmt numFmtId="194" formatCode="0_ "/>
    <numFmt numFmtId="195" formatCode="#,##0.000000000_ ;[Red]\-#,##0.000000000\ "/>
    <numFmt numFmtId="196" formatCode="&quot;¥&quot;#,##0.000000000;[Red]&quot;¥&quot;\-#,##0.000000000"/>
    <numFmt numFmtId="197" formatCode="#,##0_ ;[Red]\-#,##0\ "/>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ggge&quot;年&quot;m&quot;月&quot;d&quot;日&quot;;@"/>
    <numFmt numFmtId="204" formatCode="[$-411]gge&quot;年&quot;m&quot;月&quot;d&quot;日&quot;;@"/>
    <numFmt numFmtId="205" formatCode="[$]gge&quot;年&quot;m&quot;月&quot;d&quot;日&quot;;@"/>
  </numFmts>
  <fonts count="45">
    <font>
      <sz val="11"/>
      <name val="ＭＳ Ｐゴシック"/>
      <family val="3"/>
    </font>
    <font>
      <sz val="6"/>
      <name val="ＭＳ Ｐゴシック"/>
      <family val="3"/>
    </font>
    <font>
      <sz val="16"/>
      <name val="ＭＳ Ｐゴシック"/>
      <family val="3"/>
    </font>
    <font>
      <sz val="9"/>
      <name val="ＭＳ Ｐゴシック"/>
      <family val="3"/>
    </font>
    <font>
      <sz val="14"/>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medium"/>
    </border>
    <border>
      <left style="thin"/>
      <right style="medium"/>
      <top style="thin"/>
      <bottom style="medium"/>
    </border>
    <border>
      <left style="medium"/>
      <right style="medium"/>
      <top style="thin"/>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xf>
    <xf numFmtId="0" fontId="4" fillId="0" borderId="0" xfId="0" applyFont="1" applyAlignment="1" applyProtection="1">
      <alignment/>
      <protection/>
    </xf>
    <xf numFmtId="0" fontId="0" fillId="0" borderId="0" xfId="0" applyFont="1" applyAlignment="1" applyProtection="1">
      <alignment/>
      <protection/>
    </xf>
    <xf numFmtId="187" fontId="0" fillId="0" borderId="0" xfId="0" applyNumberFormat="1" applyFont="1" applyAlignment="1" applyProtection="1">
      <alignment/>
      <protection/>
    </xf>
    <xf numFmtId="0" fontId="0" fillId="0" borderId="0" xfId="0" applyAlignment="1" applyProtection="1">
      <alignment/>
      <protection/>
    </xf>
    <xf numFmtId="0" fontId="0" fillId="0" borderId="10" xfId="0" applyFont="1" applyBorder="1" applyAlignment="1" applyProtection="1">
      <alignment horizontal="right" vertical="top" wrapText="1"/>
      <protection/>
    </xf>
    <xf numFmtId="187" fontId="3" fillId="0" borderId="11" xfId="0" applyNumberFormat="1" applyFont="1" applyBorder="1" applyAlignment="1" applyProtection="1">
      <alignment horizontal="right" vertical="top" wrapText="1"/>
      <protection/>
    </xf>
    <xf numFmtId="0" fontId="3" fillId="0" borderId="12" xfId="0" applyFont="1" applyBorder="1" applyAlignment="1" applyProtection="1">
      <alignment horizontal="right" vertical="top" wrapText="1"/>
      <protection/>
    </xf>
    <xf numFmtId="0" fontId="3" fillId="0" borderId="13" xfId="0" applyFont="1" applyBorder="1" applyAlignment="1" applyProtection="1">
      <alignment horizontal="right" vertical="top" wrapText="1"/>
      <protection/>
    </xf>
    <xf numFmtId="0" fontId="3" fillId="0" borderId="14" xfId="0" applyFont="1" applyBorder="1" applyAlignment="1" applyProtection="1">
      <alignment horizontal="right" vertical="top" wrapText="1"/>
      <protection/>
    </xf>
    <xf numFmtId="0" fontId="3" fillId="0" borderId="15" xfId="0" applyFont="1" applyBorder="1" applyAlignment="1" applyProtection="1">
      <alignment horizontal="right" vertical="top" wrapText="1"/>
      <protection/>
    </xf>
    <xf numFmtId="0" fontId="3" fillId="0" borderId="11" xfId="0" applyFont="1" applyBorder="1" applyAlignment="1" applyProtection="1">
      <alignment horizontal="right" vertical="top" wrapText="1"/>
      <protection/>
    </xf>
    <xf numFmtId="0" fontId="3" fillId="0" borderId="16" xfId="0" applyFont="1" applyBorder="1" applyAlignment="1" applyProtection="1">
      <alignment horizontal="center" vertical="center" wrapText="1"/>
      <protection/>
    </xf>
    <xf numFmtId="40" fontId="0" fillId="0" borderId="17" xfId="49" applyNumberFormat="1" applyFont="1" applyBorder="1" applyAlignment="1" applyProtection="1">
      <alignment horizontal="center"/>
      <protection/>
    </xf>
    <xf numFmtId="198" fontId="0" fillId="0" borderId="18" xfId="49" applyNumberFormat="1" applyFont="1" applyBorder="1" applyAlignment="1" applyProtection="1">
      <alignment/>
      <protection/>
    </xf>
    <xf numFmtId="197" fontId="0" fillId="0" borderId="18" xfId="49" applyNumberFormat="1" applyFont="1" applyBorder="1" applyAlignment="1" applyProtection="1">
      <alignment/>
      <protection/>
    </xf>
    <xf numFmtId="38" fontId="0" fillId="0" borderId="19" xfId="49" applyNumberFormat="1" applyFont="1" applyBorder="1" applyAlignment="1" applyProtection="1">
      <alignment/>
      <protection/>
    </xf>
    <xf numFmtId="0" fontId="0" fillId="0" borderId="0" xfId="0" applyAlignment="1" applyProtection="1">
      <alignment horizontal="center"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center" vertical="center"/>
      <protection/>
    </xf>
    <xf numFmtId="38" fontId="0" fillId="0" borderId="0" xfId="49" applyFont="1" applyBorder="1" applyAlignment="1" applyProtection="1">
      <alignment/>
      <protection/>
    </xf>
    <xf numFmtId="0" fontId="0" fillId="0" borderId="0" xfId="0" applyBorder="1" applyAlignment="1" applyProtection="1">
      <alignment/>
      <protection/>
    </xf>
    <xf numFmtId="38" fontId="0" fillId="0" borderId="20" xfId="49" applyNumberFormat="1" applyFont="1" applyBorder="1" applyAlignment="1" applyProtection="1">
      <alignment/>
      <protection/>
    </xf>
    <xf numFmtId="189" fontId="0" fillId="0" borderId="0" xfId="0" applyNumberFormat="1" applyAlignment="1" applyProtection="1">
      <alignment/>
      <protection/>
    </xf>
    <xf numFmtId="40" fontId="0" fillId="0" borderId="21" xfId="49" applyNumberFormat="1" applyFont="1" applyBorder="1" applyAlignment="1" applyProtection="1">
      <alignment horizontal="center"/>
      <protection/>
    </xf>
    <xf numFmtId="198" fontId="0" fillId="0" borderId="22" xfId="49" applyNumberFormat="1" applyFont="1" applyBorder="1" applyAlignment="1" applyProtection="1">
      <alignment/>
      <protection/>
    </xf>
    <xf numFmtId="197" fontId="0" fillId="0" borderId="22" xfId="49" applyNumberFormat="1" applyFont="1" applyBorder="1" applyAlignment="1" applyProtection="1">
      <alignment/>
      <protection/>
    </xf>
    <xf numFmtId="38" fontId="0" fillId="0" borderId="23" xfId="49" applyNumberFormat="1" applyFont="1" applyBorder="1" applyAlignment="1" applyProtection="1">
      <alignment/>
      <protection/>
    </xf>
    <xf numFmtId="189" fontId="44" fillId="0" borderId="0" xfId="0" applyNumberFormat="1" applyFont="1" applyAlignment="1" applyProtection="1">
      <alignment/>
      <protection/>
    </xf>
    <xf numFmtId="0" fontId="0" fillId="0" borderId="0" xfId="0" applyFont="1" applyBorder="1" applyAlignment="1" applyProtection="1">
      <alignment horizontal="center"/>
      <protection/>
    </xf>
    <xf numFmtId="187" fontId="0" fillId="0" borderId="0" xfId="0" applyNumberFormat="1" applyFont="1" applyBorder="1" applyAlignment="1" applyProtection="1">
      <alignment horizontal="center"/>
      <protection/>
    </xf>
    <xf numFmtId="198" fontId="0" fillId="0" borderId="0" xfId="0" applyNumberFormat="1" applyFont="1" applyBorder="1" applyAlignment="1" applyProtection="1">
      <alignment horizontal="right"/>
      <protection/>
    </xf>
    <xf numFmtId="38" fontId="5" fillId="0" borderId="13" xfId="0" applyNumberFormat="1" applyFont="1" applyBorder="1" applyAlignment="1" applyProtection="1">
      <alignment/>
      <protection/>
    </xf>
    <xf numFmtId="0" fontId="0" fillId="0" borderId="0" xfId="0" applyFont="1" applyBorder="1" applyAlignment="1" applyProtection="1">
      <alignment horizontal="right"/>
      <protection/>
    </xf>
    <xf numFmtId="38" fontId="5" fillId="0" borderId="18" xfId="49" applyFont="1" applyBorder="1" applyAlignment="1" applyProtection="1">
      <alignment horizontal="right"/>
      <protection/>
    </xf>
    <xf numFmtId="38" fontId="5" fillId="0" borderId="22" xfId="0" applyNumberFormat="1" applyFont="1" applyBorder="1" applyAlignment="1" applyProtection="1">
      <alignment/>
      <protection/>
    </xf>
    <xf numFmtId="0" fontId="0" fillId="0" borderId="0" xfId="0" applyFont="1" applyBorder="1" applyAlignment="1" applyProtection="1">
      <alignment/>
      <protection/>
    </xf>
    <xf numFmtId="190" fontId="0" fillId="0" borderId="24" xfId="49" applyNumberFormat="1" applyFont="1" applyBorder="1" applyAlignment="1" applyProtection="1">
      <alignment horizontal="right"/>
      <protection locked="0"/>
    </xf>
    <xf numFmtId="190" fontId="0" fillId="0" borderId="25" xfId="49" applyNumberFormat="1" applyFont="1" applyBorder="1" applyAlignment="1" applyProtection="1">
      <alignment horizontal="right"/>
      <protection locked="0"/>
    </xf>
    <xf numFmtId="2" fontId="0" fillId="0" borderId="26" xfId="0" applyNumberFormat="1" applyFont="1" applyBorder="1" applyAlignment="1" applyProtection="1">
      <alignment/>
      <protection locked="0"/>
    </xf>
    <xf numFmtId="2" fontId="0" fillId="0" borderId="27" xfId="0" applyNumberFormat="1" applyFont="1" applyBorder="1" applyAlignment="1" applyProtection="1">
      <alignment/>
      <protection locked="0"/>
    </xf>
    <xf numFmtId="0" fontId="0" fillId="0" borderId="28" xfId="0" applyBorder="1" applyAlignment="1">
      <alignment horizontal="center" vertical="center" wrapText="1"/>
    </xf>
    <xf numFmtId="187" fontId="3" fillId="0" borderId="29"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34" xfId="0" applyBorder="1" applyAlignment="1">
      <alignment horizontal="right"/>
    </xf>
    <xf numFmtId="0" fontId="5" fillId="0" borderId="0" xfId="0" applyFont="1" applyBorder="1" applyAlignment="1" applyProtection="1">
      <alignment horizontal="left"/>
      <protection/>
    </xf>
    <xf numFmtId="0" fontId="5" fillId="0" borderId="14" xfId="0" applyFont="1" applyBorder="1" applyAlignment="1" applyProtection="1">
      <alignment horizontal="center" wrapText="1"/>
      <protection/>
    </xf>
    <xf numFmtId="0" fontId="5" fillId="0" borderId="11" xfId="0" applyFont="1" applyBorder="1" applyAlignment="1" applyProtection="1">
      <alignment horizontal="center"/>
      <protection/>
    </xf>
    <xf numFmtId="0" fontId="0" fillId="0" borderId="0" xfId="0" applyFont="1" applyAlignment="1" applyProtection="1">
      <alignment horizontal="left"/>
      <protection/>
    </xf>
    <xf numFmtId="0" fontId="2" fillId="0" borderId="0"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5" fillId="0" borderId="26"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5" xfId="0" applyFont="1" applyBorder="1" applyAlignment="1" applyProtection="1">
      <alignment horizontal="center"/>
      <protection/>
    </xf>
    <xf numFmtId="38" fontId="0" fillId="0" borderId="45" xfId="49" applyFont="1" applyBorder="1" applyAlignment="1">
      <alignment horizontal="right"/>
    </xf>
    <xf numFmtId="38" fontId="0" fillId="0" borderId="27" xfId="49" applyFont="1" applyBorder="1" applyAlignment="1">
      <alignment horizontal="right"/>
    </xf>
    <xf numFmtId="0" fontId="0" fillId="0" borderId="22" xfId="0" applyBorder="1" applyAlignment="1">
      <alignment horizontal="right"/>
    </xf>
    <xf numFmtId="2" fontId="0" fillId="0" borderId="24" xfId="0" applyNumberFormat="1" applyFont="1" applyBorder="1" applyAlignment="1">
      <alignment/>
    </xf>
    <xf numFmtId="2" fontId="0" fillId="0" borderId="25" xfId="0" applyNumberFormat="1" applyFont="1" applyBorder="1" applyAlignment="1">
      <alignment/>
    </xf>
    <xf numFmtId="191" fontId="0" fillId="33" borderId="24" xfId="0" applyNumberFormat="1" applyFont="1" applyFill="1" applyBorder="1" applyAlignment="1">
      <alignment horizontal="right"/>
    </xf>
    <xf numFmtId="191" fontId="0" fillId="33" borderId="25"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22"/>
  <sheetViews>
    <sheetView tabSelected="1" view="pageBreakPreview" zoomScaleSheetLayoutView="100" workbookViewId="0" topLeftCell="A1">
      <selection activeCell="L11" sqref="L11"/>
    </sheetView>
  </sheetViews>
  <sheetFormatPr defaultColWidth="9.00390625" defaultRowHeight="13.5"/>
  <cols>
    <col min="1" max="1" width="14.00390625" style="2" bestFit="1" customWidth="1"/>
    <col min="2" max="2" width="13.625" style="2" bestFit="1" customWidth="1"/>
    <col min="3" max="3" width="13.625" style="3" customWidth="1"/>
    <col min="4" max="4" width="13.625" style="2" customWidth="1"/>
    <col min="5" max="5" width="13.625" style="2" bestFit="1" customWidth="1"/>
    <col min="6" max="8" width="12.50390625" style="2" customWidth="1"/>
    <col min="9" max="9" width="12.50390625" style="2" bestFit="1" customWidth="1"/>
    <col min="10" max="10" width="15.875" style="2" bestFit="1" customWidth="1"/>
    <col min="11" max="11" width="12.625" style="2" bestFit="1" customWidth="1"/>
    <col min="12" max="12" width="21.375" style="4" customWidth="1"/>
    <col min="13" max="13" width="16.625" style="4" customWidth="1"/>
    <col min="14" max="14" width="15.25390625" style="4" customWidth="1"/>
    <col min="15" max="16384" width="9.00390625" style="4" customWidth="1"/>
  </cols>
  <sheetData>
    <row r="1" ht="15.75">
      <c r="A1" s="1" t="s">
        <v>20</v>
      </c>
    </row>
    <row r="2" spans="1:11" ht="36.75" customHeight="1" thickBot="1">
      <c r="A2" s="52" t="s">
        <v>21</v>
      </c>
      <c r="B2" s="52"/>
      <c r="C2" s="52"/>
      <c r="D2" s="52"/>
      <c r="E2" s="52"/>
      <c r="F2" s="52"/>
      <c r="G2" s="52"/>
      <c r="H2" s="52"/>
      <c r="I2" s="52"/>
      <c r="J2" s="52"/>
      <c r="K2" s="52"/>
    </row>
    <row r="3" spans="1:11" ht="18.75" customHeight="1">
      <c r="A3" s="53" t="s">
        <v>3</v>
      </c>
      <c r="B3" s="56" t="s">
        <v>0</v>
      </c>
      <c r="C3" s="57"/>
      <c r="D3" s="57"/>
      <c r="E3" s="58"/>
      <c r="F3" s="59" t="s">
        <v>4</v>
      </c>
      <c r="G3" s="60"/>
      <c r="H3" s="60"/>
      <c r="I3" s="60"/>
      <c r="J3" s="61"/>
      <c r="K3" s="62" t="s">
        <v>10</v>
      </c>
    </row>
    <row r="4" spans="1:11" ht="25.5" customHeight="1">
      <c r="A4" s="54"/>
      <c r="B4" s="41" t="s">
        <v>5</v>
      </c>
      <c r="C4" s="42" t="s">
        <v>22</v>
      </c>
      <c r="D4" s="43" t="s">
        <v>33</v>
      </c>
      <c r="E4" s="44" t="s">
        <v>6</v>
      </c>
      <c r="F4" s="45" t="s">
        <v>23</v>
      </c>
      <c r="G4" s="46" t="s">
        <v>24</v>
      </c>
      <c r="H4" s="46" t="s">
        <v>25</v>
      </c>
      <c r="I4" s="46" t="s">
        <v>19</v>
      </c>
      <c r="J4" s="44" t="s">
        <v>1</v>
      </c>
      <c r="K4" s="63"/>
    </row>
    <row r="5" spans="1:11" ht="13.5" customHeight="1">
      <c r="A5" s="55"/>
      <c r="B5" s="5" t="s">
        <v>7</v>
      </c>
      <c r="C5" s="6" t="s">
        <v>8</v>
      </c>
      <c r="D5" s="7" t="s">
        <v>9</v>
      </c>
      <c r="E5" s="8" t="s">
        <v>2</v>
      </c>
      <c r="F5" s="9" t="s">
        <v>15</v>
      </c>
      <c r="G5" s="7" t="s">
        <v>16</v>
      </c>
      <c r="H5" s="10" t="s">
        <v>17</v>
      </c>
      <c r="I5" s="11" t="s">
        <v>11</v>
      </c>
      <c r="J5" s="8" t="s">
        <v>18</v>
      </c>
      <c r="K5" s="12" t="s">
        <v>39</v>
      </c>
    </row>
    <row r="6" spans="1:11" ht="24.75" customHeight="1">
      <c r="A6" s="47" t="s">
        <v>40</v>
      </c>
      <c r="B6" s="68">
        <v>2620</v>
      </c>
      <c r="C6" s="37"/>
      <c r="D6" s="13">
        <v>0.85</v>
      </c>
      <c r="E6" s="14">
        <f>ROUNDDOWN(B6*C6*D6,0)</f>
        <v>0</v>
      </c>
      <c r="F6" s="39"/>
      <c r="G6" s="71">
        <f>ROUNDUP(2.07/1.1,2)</f>
        <v>1.89</v>
      </c>
      <c r="H6" s="71">
        <f>ROUNDUP(1.4/1.1,2)</f>
        <v>1.28</v>
      </c>
      <c r="I6" s="73">
        <v>412000</v>
      </c>
      <c r="J6" s="15">
        <f>ROUNDDOWN((F6+G6+H6)*I6,0)</f>
        <v>1306040</v>
      </c>
      <c r="K6" s="16">
        <f>ROUNDDOWN(J6+E6,0.1)</f>
        <v>1306040</v>
      </c>
    </row>
    <row r="7" spans="1:11" ht="24.75" customHeight="1">
      <c r="A7" s="47" t="s">
        <v>34</v>
      </c>
      <c r="B7" s="68">
        <v>2620</v>
      </c>
      <c r="C7" s="37"/>
      <c r="D7" s="13">
        <v>0.85</v>
      </c>
      <c r="E7" s="14">
        <f aca="true" t="shared" si="0" ref="E7:E17">ROUNDDOWN(B7*C7*D7,0)</f>
        <v>0</v>
      </c>
      <c r="F7" s="39"/>
      <c r="G7" s="71">
        <f>ROUNDUP(2.07/1.1,2)</f>
        <v>1.89</v>
      </c>
      <c r="H7" s="71">
        <f>ROUNDUP(1.4/1.1,2)</f>
        <v>1.28</v>
      </c>
      <c r="I7" s="73">
        <v>373000</v>
      </c>
      <c r="J7" s="15">
        <f aca="true" t="shared" si="1" ref="J7:J17">ROUNDDOWN((F7+G7+H7)*I7,0)</f>
        <v>1182410</v>
      </c>
      <c r="K7" s="16">
        <f aca="true" t="shared" si="2" ref="K7:K17">ROUNDDOWN(J7+E7,0.1)</f>
        <v>1182410</v>
      </c>
    </row>
    <row r="8" spans="1:13" ht="24.75" customHeight="1">
      <c r="A8" s="47" t="s">
        <v>35</v>
      </c>
      <c r="B8" s="68">
        <v>2620</v>
      </c>
      <c r="C8" s="37"/>
      <c r="D8" s="13">
        <v>0.85</v>
      </c>
      <c r="E8" s="14">
        <f t="shared" si="0"/>
        <v>0</v>
      </c>
      <c r="F8" s="39"/>
      <c r="G8" s="71">
        <f aca="true" t="shared" si="3" ref="G8:G17">ROUNDUP(2.07/1.1,2)</f>
        <v>1.89</v>
      </c>
      <c r="H8" s="71">
        <f aca="true" t="shared" si="4" ref="H8:H17">ROUNDUP(1.4/1.1,2)</f>
        <v>1.28</v>
      </c>
      <c r="I8" s="73">
        <v>412000</v>
      </c>
      <c r="J8" s="15">
        <f t="shared" si="1"/>
        <v>1306040</v>
      </c>
      <c r="K8" s="16">
        <f t="shared" si="2"/>
        <v>1306040</v>
      </c>
      <c r="M8" s="17"/>
    </row>
    <row r="9" spans="1:14" ht="24.75" customHeight="1">
      <c r="A9" s="47" t="s">
        <v>12</v>
      </c>
      <c r="B9" s="68">
        <v>2620</v>
      </c>
      <c r="C9" s="37"/>
      <c r="D9" s="13">
        <v>0.85</v>
      </c>
      <c r="E9" s="14">
        <f t="shared" si="0"/>
        <v>0</v>
      </c>
      <c r="F9" s="39"/>
      <c r="G9" s="71">
        <f t="shared" si="3"/>
        <v>1.89</v>
      </c>
      <c r="H9" s="71">
        <f t="shared" si="4"/>
        <v>1.28</v>
      </c>
      <c r="I9" s="73">
        <v>520000</v>
      </c>
      <c r="J9" s="15">
        <f t="shared" si="1"/>
        <v>1648400</v>
      </c>
      <c r="K9" s="16">
        <f t="shared" si="2"/>
        <v>1648400</v>
      </c>
      <c r="L9" s="18"/>
      <c r="M9" s="19"/>
      <c r="N9" s="19"/>
    </row>
    <row r="10" spans="1:14" ht="24.75" customHeight="1">
      <c r="A10" s="47" t="s">
        <v>13</v>
      </c>
      <c r="B10" s="68">
        <v>2620</v>
      </c>
      <c r="C10" s="37"/>
      <c r="D10" s="13">
        <v>0.85</v>
      </c>
      <c r="E10" s="14">
        <f t="shared" si="0"/>
        <v>0</v>
      </c>
      <c r="F10" s="39"/>
      <c r="G10" s="71">
        <f t="shared" si="3"/>
        <v>1.89</v>
      </c>
      <c r="H10" s="71">
        <f t="shared" si="4"/>
        <v>1.28</v>
      </c>
      <c r="I10" s="73">
        <v>562000</v>
      </c>
      <c r="J10" s="15">
        <f t="shared" si="1"/>
        <v>1781540</v>
      </c>
      <c r="K10" s="16">
        <f t="shared" si="2"/>
        <v>1781540</v>
      </c>
      <c r="L10" s="18"/>
      <c r="M10" s="20"/>
      <c r="N10" s="20"/>
    </row>
    <row r="11" spans="1:14" ht="24.75" customHeight="1">
      <c r="A11" s="47" t="s">
        <v>14</v>
      </c>
      <c r="B11" s="68">
        <v>2620</v>
      </c>
      <c r="C11" s="37"/>
      <c r="D11" s="13">
        <v>0.85</v>
      </c>
      <c r="E11" s="14">
        <f t="shared" si="0"/>
        <v>0</v>
      </c>
      <c r="F11" s="39"/>
      <c r="G11" s="71">
        <f t="shared" si="3"/>
        <v>1.89</v>
      </c>
      <c r="H11" s="71">
        <f t="shared" si="4"/>
        <v>1.28</v>
      </c>
      <c r="I11" s="73">
        <v>442000</v>
      </c>
      <c r="J11" s="15">
        <f t="shared" si="1"/>
        <v>1401140</v>
      </c>
      <c r="K11" s="16">
        <f t="shared" si="2"/>
        <v>1401140</v>
      </c>
      <c r="L11" s="18"/>
      <c r="M11" s="20"/>
      <c r="N11" s="20"/>
    </row>
    <row r="12" spans="1:13" ht="24.75" customHeight="1">
      <c r="A12" s="47" t="s">
        <v>36</v>
      </c>
      <c r="B12" s="68">
        <v>2620</v>
      </c>
      <c r="C12" s="37"/>
      <c r="D12" s="13">
        <v>0.85</v>
      </c>
      <c r="E12" s="14">
        <f t="shared" si="0"/>
        <v>0</v>
      </c>
      <c r="F12" s="39"/>
      <c r="G12" s="71">
        <f t="shared" si="3"/>
        <v>1.89</v>
      </c>
      <c r="H12" s="71">
        <f t="shared" si="4"/>
        <v>1.28</v>
      </c>
      <c r="I12" s="73">
        <v>392000</v>
      </c>
      <c r="J12" s="15">
        <f t="shared" si="1"/>
        <v>1242640</v>
      </c>
      <c r="K12" s="16">
        <f t="shared" si="2"/>
        <v>1242640</v>
      </c>
      <c r="L12" s="18"/>
      <c r="M12" s="21"/>
    </row>
    <row r="13" spans="1:11" ht="24.75" customHeight="1">
      <c r="A13" s="47" t="s">
        <v>37</v>
      </c>
      <c r="B13" s="68">
        <v>2620</v>
      </c>
      <c r="C13" s="37"/>
      <c r="D13" s="13">
        <v>0.85</v>
      </c>
      <c r="E13" s="14">
        <f t="shared" si="0"/>
        <v>0</v>
      </c>
      <c r="F13" s="39"/>
      <c r="G13" s="71">
        <f t="shared" si="3"/>
        <v>1.89</v>
      </c>
      <c r="H13" s="71">
        <f t="shared" si="4"/>
        <v>1.28</v>
      </c>
      <c r="I13" s="73">
        <v>461000</v>
      </c>
      <c r="J13" s="15">
        <f t="shared" si="1"/>
        <v>1461370</v>
      </c>
      <c r="K13" s="16">
        <f t="shared" si="2"/>
        <v>1461370</v>
      </c>
    </row>
    <row r="14" spans="1:11" ht="24.75" customHeight="1">
      <c r="A14" s="47" t="s">
        <v>38</v>
      </c>
      <c r="B14" s="68">
        <v>2620</v>
      </c>
      <c r="C14" s="37"/>
      <c r="D14" s="13">
        <v>0.85</v>
      </c>
      <c r="E14" s="14">
        <f t="shared" si="0"/>
        <v>0</v>
      </c>
      <c r="F14" s="39"/>
      <c r="G14" s="71">
        <f t="shared" si="3"/>
        <v>1.89</v>
      </c>
      <c r="H14" s="71">
        <f t="shared" si="4"/>
        <v>1.28</v>
      </c>
      <c r="I14" s="73">
        <v>572000</v>
      </c>
      <c r="J14" s="15">
        <f t="shared" si="1"/>
        <v>1813240</v>
      </c>
      <c r="K14" s="16">
        <f t="shared" si="2"/>
        <v>1813240</v>
      </c>
    </row>
    <row r="15" spans="1:11" ht="24.75" customHeight="1">
      <c r="A15" s="47" t="s">
        <v>41</v>
      </c>
      <c r="B15" s="68">
        <v>2620</v>
      </c>
      <c r="C15" s="37"/>
      <c r="D15" s="13">
        <v>0.85</v>
      </c>
      <c r="E15" s="14">
        <f t="shared" si="0"/>
        <v>0</v>
      </c>
      <c r="F15" s="39"/>
      <c r="G15" s="71">
        <f t="shared" si="3"/>
        <v>1.89</v>
      </c>
      <c r="H15" s="71">
        <f t="shared" si="4"/>
        <v>1.28</v>
      </c>
      <c r="I15" s="73">
        <v>624000</v>
      </c>
      <c r="J15" s="15">
        <f t="shared" si="1"/>
        <v>1978080</v>
      </c>
      <c r="K15" s="16">
        <f t="shared" si="2"/>
        <v>1978080</v>
      </c>
    </row>
    <row r="16" spans="1:13" ht="24.75" customHeight="1">
      <c r="A16" s="47" t="s">
        <v>31</v>
      </c>
      <c r="B16" s="68">
        <v>2620</v>
      </c>
      <c r="C16" s="37"/>
      <c r="D16" s="13">
        <v>0.85</v>
      </c>
      <c r="E16" s="14">
        <f t="shared" si="0"/>
        <v>0</v>
      </c>
      <c r="F16" s="39"/>
      <c r="G16" s="71">
        <f t="shared" si="3"/>
        <v>1.89</v>
      </c>
      <c r="H16" s="71">
        <f t="shared" si="4"/>
        <v>1.28</v>
      </c>
      <c r="I16" s="73">
        <v>602000</v>
      </c>
      <c r="J16" s="15">
        <f t="shared" si="1"/>
        <v>1908340</v>
      </c>
      <c r="K16" s="22">
        <f t="shared" si="2"/>
        <v>1908340</v>
      </c>
      <c r="M16" s="23"/>
    </row>
    <row r="17" spans="1:13" ht="24.75" customHeight="1" thickBot="1">
      <c r="A17" s="70" t="s">
        <v>32</v>
      </c>
      <c r="B17" s="69">
        <v>2620</v>
      </c>
      <c r="C17" s="38"/>
      <c r="D17" s="24">
        <v>0.85</v>
      </c>
      <c r="E17" s="25">
        <f t="shared" si="0"/>
        <v>0</v>
      </c>
      <c r="F17" s="40"/>
      <c r="G17" s="72">
        <f t="shared" si="3"/>
        <v>1.89</v>
      </c>
      <c r="H17" s="72">
        <f t="shared" si="4"/>
        <v>1.28</v>
      </c>
      <c r="I17" s="74">
        <v>548000</v>
      </c>
      <c r="J17" s="26">
        <f t="shared" si="1"/>
        <v>1737160</v>
      </c>
      <c r="K17" s="27">
        <f t="shared" si="2"/>
        <v>1737160</v>
      </c>
      <c r="L17" s="23"/>
      <c r="M17" s="28"/>
    </row>
    <row r="18" spans="1:12" ht="27.75" customHeight="1">
      <c r="A18" s="29"/>
      <c r="B18" s="29"/>
      <c r="C18" s="30"/>
      <c r="D18" s="29"/>
      <c r="E18" s="31"/>
      <c r="F18" s="29"/>
      <c r="G18" s="29"/>
      <c r="H18" s="29"/>
      <c r="I18" s="49" t="s">
        <v>30</v>
      </c>
      <c r="J18" s="50"/>
      <c r="K18" s="32">
        <f>SUM(K6:K17)</f>
        <v>18766400</v>
      </c>
      <c r="L18" s="28"/>
    </row>
    <row r="19" spans="1:11" ht="27.75" customHeight="1">
      <c r="A19" s="33"/>
      <c r="B19" s="48" t="s">
        <v>28</v>
      </c>
      <c r="C19" s="48"/>
      <c r="D19" s="48"/>
      <c r="E19" s="48"/>
      <c r="F19" s="48"/>
      <c r="G19" s="48"/>
      <c r="H19" s="48"/>
      <c r="I19" s="64" t="s">
        <v>26</v>
      </c>
      <c r="J19" s="65"/>
      <c r="K19" s="34">
        <f>ROUNDDOWN(K18*0.1,0)</f>
        <v>1876640</v>
      </c>
    </row>
    <row r="20" spans="2:11" ht="27.75" customHeight="1" thickBot="1">
      <c r="B20" s="48" t="s">
        <v>29</v>
      </c>
      <c r="C20" s="48"/>
      <c r="D20" s="48"/>
      <c r="E20" s="48"/>
      <c r="F20" s="48"/>
      <c r="G20" s="48"/>
      <c r="H20" s="48"/>
      <c r="I20" s="66" t="s">
        <v>27</v>
      </c>
      <c r="J20" s="67"/>
      <c r="K20" s="35">
        <f>SUM(K18:K19)</f>
        <v>20643040</v>
      </c>
    </row>
    <row r="21" ht="19.5" customHeight="1">
      <c r="B21" s="36"/>
    </row>
    <row r="22" spans="2:10" ht="19.5" customHeight="1">
      <c r="B22" s="51"/>
      <c r="C22" s="51"/>
      <c r="D22" s="51"/>
      <c r="E22" s="51"/>
      <c r="F22" s="51"/>
      <c r="G22" s="51"/>
      <c r="H22" s="51"/>
      <c r="I22" s="51"/>
      <c r="J22" s="51"/>
    </row>
    <row r="23" ht="19.5" customHeight="1"/>
  </sheetData>
  <sheetProtection/>
  <mergeCells count="9">
    <mergeCell ref="I18:J18"/>
    <mergeCell ref="B22:J22"/>
    <mergeCell ref="A2:K2"/>
    <mergeCell ref="A3:A5"/>
    <mergeCell ref="B3:E3"/>
    <mergeCell ref="F3:J3"/>
    <mergeCell ref="K3:K4"/>
    <mergeCell ref="I19:J19"/>
    <mergeCell ref="I20:J20"/>
  </mergeCells>
  <printOptions/>
  <pageMargins left="0.7874015748031497" right="0.1968503937007874" top="0.7874015748031497" bottom="0.3937007874015748" header="0.5118110236220472" footer="0.5118110236220472"/>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岡部　亮也</cp:lastModifiedBy>
  <cp:lastPrinted>2023-01-05T08:22:47Z</cp:lastPrinted>
  <dcterms:created xsi:type="dcterms:W3CDTF">2000-01-12T04:03:19Z</dcterms:created>
  <dcterms:modified xsi:type="dcterms:W3CDTF">2024-01-11T02:33:37Z</dcterms:modified>
  <cp:category/>
  <cp:version/>
  <cp:contentType/>
  <cp:contentStatus/>
</cp:coreProperties>
</file>