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5_施設支援係\011 処遇改善加算\R6処遇改善\05 事業者へ計画書提出に係る通知\"/>
    </mc:Choice>
  </mc:AlternateContent>
  <xr:revisionPtr revIDLastSave="0" documentId="13_ncr:1_{C0C9A4EE-8704-43A8-8887-697CFF83AD7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4" l="1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B28" i="21"/>
  <c r="I25" i="21"/>
  <c r="B24" i="21"/>
  <c r="AL23" i="21"/>
  <c r="AK23" i="21"/>
  <c r="AJ23" i="21"/>
  <c r="AI23" i="21"/>
  <c r="AH23" i="21"/>
  <c r="AG23" i="21"/>
  <c r="AF23" i="21"/>
  <c r="I23" i="21"/>
  <c r="B23" i="21"/>
  <c r="I21" i="21"/>
  <c r="AX20" i="21"/>
  <c r="B19" i="21"/>
  <c r="AL18" i="21"/>
  <c r="AK18" i="21"/>
  <c r="AJ18" i="21"/>
  <c r="AI18" i="21"/>
  <c r="AH18" i="21"/>
  <c r="AG18" i="21"/>
  <c r="AF18" i="21"/>
  <c r="I18" i="21"/>
  <c r="B18" i="21"/>
  <c r="I15" i="21"/>
  <c r="B14" i="21"/>
  <c r="AL13" i="21"/>
  <c r="AK13" i="21"/>
  <c r="AJ13" i="21"/>
  <c r="AI13" i="21"/>
  <c r="AH13" i="21"/>
  <c r="AG13" i="21"/>
  <c r="AF13" i="21"/>
  <c r="I13" i="21"/>
  <c r="B13" i="21"/>
  <c r="Z9" i="21"/>
  <c r="U9" i="21"/>
  <c r="P9" i="21"/>
  <c r="K9" i="21"/>
  <c r="AF6" i="21"/>
  <c r="B28" i="12"/>
  <c r="I23" i="12" s="1"/>
  <c r="AX20" i="12"/>
  <c r="U9" i="12"/>
  <c r="P9" i="12"/>
  <c r="K9" i="12"/>
  <c r="AF6" i="12"/>
  <c r="I13" i="12" l="1"/>
  <c r="I18" i="12"/>
  <c r="B23" i="12"/>
  <c r="B24" i="12" s="1"/>
  <c r="B13" i="12"/>
  <c r="I15" i="12" s="1"/>
  <c r="B18" i="12"/>
  <c r="I21" i="12" s="1"/>
  <c r="AG13" i="12"/>
  <c r="AK13" i="12"/>
  <c r="Z9" i="12"/>
  <c r="AI13" i="12"/>
  <c r="B14" i="12"/>
  <c r="AF18" i="12"/>
  <c r="AH18" i="12"/>
  <c r="AJ18" i="12"/>
  <c r="AL18" i="12"/>
  <c r="AF23" i="12"/>
  <c r="AH23" i="12"/>
  <c r="AJ23" i="12"/>
  <c r="AL23" i="12"/>
  <c r="I25" i="12"/>
  <c r="AF13" i="12"/>
  <c r="AH13" i="12"/>
  <c r="AJ13" i="12"/>
  <c r="AL13" i="12"/>
  <c r="AG18" i="12"/>
  <c r="AI18" i="12"/>
  <c r="AK18" i="12"/>
  <c r="B19" i="12"/>
  <c r="AG23" i="12"/>
  <c r="AI23" i="12"/>
  <c r="AK23" i="12"/>
</calcChain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<sst xmlns="http://schemas.openxmlformats.org/spreadsheetml/2006/main" count="685" uniqueCount="238">
  <si>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</si>
  <si>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</si>
  <si>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</si>
  <si>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</si>
  <si>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</si>
  <si>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</si>
  <si>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</si>
  <si>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</si>
  <si>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</si>
  <si>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</si>
  <si>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</si>
  <si>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</si>
  <si>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</si>
  <si>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</si>
  <si>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</si>
  <si>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</si>
  <si>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</si>
  <si>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</si>
  <si>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</si>
  <si>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</si>
  <si>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</si>
  <si>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</si>
  <si>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</si>
  <si>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</si>
  <si>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</si>
  <si>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</si>
  <si>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</si>
  <si>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</si>
  <si>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</si>
  <si>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</si>
  <si>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</si>
  <si>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</si>
  <si>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</si>
  <si>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</si>
  <si>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</si>
  <si>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</si>
  <si>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</si>
  <si>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</si>
  <si>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</si>
  <si>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</si>
  <si>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</si>
  <si>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</si>
  <si>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</si>
  <si>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</si>
  <si>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</si>
  <si>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</si>
  <si>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</si>
  <si>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</si>
  <si>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</si>
  <si>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</si>
  <si>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</si>
  <si>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</si>
  <si>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</si>
  <si>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</si>
  <si>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</si>
  <si>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</si>
  <si>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</si>
  <si>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</si>
  <si>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</si>
  <si>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</si>
  <si>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</si>
  <si>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</si>
  <si>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</si>
  <si>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</si>
  <si>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</si>
  <si>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</si>
  <si>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</si>
  <si>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</si>
  <si>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</si>
  <si>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</si>
  <si>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</si>
  <si>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</si>
  <si>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</si>
  <si>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</si>
  <si>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</si>
  <si>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</si>
  <si>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</si>
  <si>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</si>
  <si>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</si>
  <si>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1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</si>
  <si>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</si>
  <si>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1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</si>
  <si>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</si>
  <si>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1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</si>
  <si>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</si>
  <si>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1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</si>
  <si>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</si>
  <si>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</si>
  <si>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</si>
  <si>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1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</si>
  <si>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</si>
  <si>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1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</si>
  <si>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</si>
  <si>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1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</si>
  <si>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</si>
  <si>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1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</si>
  <si>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</si>
  <si>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</si>
  <si>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</si>
  <si>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</si>
  <si>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</si>
  <si>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1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</si>
  <si>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</si>
  <si>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1"/>
  </si>
  <si>
    <t>新加算Ⅴ(13)</t>
    <rPh sb="0" eb="3">
      <t>シンカサン</t>
    </rPh>
    <phoneticPr fontId="21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</si>
  <si>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</si>
  <si>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1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</si>
  <si>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</si>
  <si>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</si>
  <si>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</si>
  <si>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</si>
  <si>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</si>
  <si>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</si>
  <si>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</si>
  <si>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</si>
  <si>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</si>
  <si>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</si>
  <si>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</si>
  <si>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</si>
  <si>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</si>
  <si>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</si>
  <si>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</si>
  <si>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</si>
  <si>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</si>
  <si>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</si>
  <si>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</si>
  <si>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</si>
  <si>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</si>
  <si>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</si>
  <si>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</si>
  <si>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</si>
  <si>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</si>
  <si>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</si>
  <si>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</si>
  <si>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4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</si>
  <si>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</si>
  <si>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</si>
  <si>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</si>
  <si>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8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</si>
  <si>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</si>
  <si>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</si>
  <si>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</si>
  <si>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3"/>
  </si>
  <si>
    <t>自立生活援助</t>
    <rPh sb="0" eb="2">
      <t>ジリツ</t>
    </rPh>
    <rPh sb="2" eb="4">
      <t>セイカツ</t>
    </rPh>
    <rPh sb="4" eb="6">
      <t>エンジョ</t>
    </rPh>
    <phoneticPr fontId="33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</si>
  <si>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3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</si>
  <si>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3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</si>
  <si>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3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</si>
  <si>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</si>
  <si>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</si>
  <si>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</si>
  <si>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</si>
  <si>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</si>
  <si>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</si>
  <si>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</si>
  <si>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</si>
  <si>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</si>
  <si>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</si>
  <si>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</si>
  <si>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</si>
  <si>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</si>
  <si>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</si>
  <si>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</si>
  <si>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</si>
  <si>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</si>
  <si>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</si>
  <si>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</si>
  <si>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</si>
  <si>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</si>
  <si>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</si>
  <si>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</si>
  <si>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</si>
  <si>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</si>
  <si>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</si>
  <si>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</si>
  <si>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</si>
  <si>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</si>
  <si>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</si>
  <si>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</si>
  <si>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</si>
  <si>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</si>
  <si>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</si>
  <si>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</si>
  <si>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</si>
  <si>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</si>
  <si>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</si>
  <si>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</si>
  <si>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</si>
  <si>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</si>
  <si>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</si>
  <si>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</si>
  <si>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</si>
  <si>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</si>
  <si>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</si>
  <si>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</si>
  <si>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</si>
  <si>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</si>
  <si>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</si>
  <si>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3"/>
  </si>
  <si>
    <t>新加算Ⅴ(２)</t>
    <rPh sb="0" eb="3">
      <t>シンカサン</t>
    </rPh>
    <phoneticPr fontId="23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</si>
  <si>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</si>
  <si>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</si>
  <si>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3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</si>
  <si>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</si>
  <si>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3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</si>
  <si>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</si>
  <si>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</si>
  <si>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</si>
  <si>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3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</si>
  <si>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</si>
  <si>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</si>
  <si>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</si>
  <si>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</si>
  <si>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3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</si>
  <si>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</si>
  <si>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3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</si>
  <si>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</si>
  <si>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3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</si>
  <si>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</si>
  <si>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</si>
  <si>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</si>
  <si>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3"/>
  </si>
  <si>
    <t>新加算Ⅳ</t>
    <rPh sb="0" eb="3">
      <t>シンカサン</t>
    </rPh>
    <phoneticPr fontId="23"/>
  </si>
  <si>
    <t>新加算Ⅱ</t>
    <rPh sb="0" eb="3">
      <t>シンカサン</t>
    </rPh>
    <phoneticPr fontId="23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</si>
  <si>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</si>
  <si>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3"/>
  </si>
  <si>
    <t>新加算Ⅲ</t>
    <rPh sb="0" eb="3">
      <t>シンカサン</t>
    </rPh>
    <phoneticPr fontId="23"/>
  </si>
  <si>
    <t>新加算Ⅴ(13)</t>
    <rPh sb="0" eb="3">
      <t>シンカサン</t>
    </rPh>
    <phoneticPr fontId="23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</si>
  <si>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</si>
  <si>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</si>
  <si>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3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</si>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</sst>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425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4" fillId="0" borderId="0" xfId="2" applyFont="1">
      <alignment vertical="center"/>
    </xf>
    <xf numFmtId="0" fontId="13" fillId="0" borderId="0" xfId="2" applyFont="1">
      <alignment vertical="center"/>
    </xf>
    <xf numFmtId="0" fontId="15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8" fillId="0" borderId="0" xfId="0" applyFont="1"/>
    <xf numFmtId="0" fontId="20" fillId="0" borderId="0" xfId="2" applyFont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20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1" fillId="0" borderId="0" xfId="0" applyFont="1" applyAlignment="1"/>
    <xf numFmtId="0" fontId="16" fillId="0" borderId="0" xfId="0" applyFont="1" applyAlignment="1"/>
    <xf numFmtId="0" fontId="25" fillId="0" borderId="1" xfId="0" applyFont="1" applyBorder="1" applyAlignment="1">
      <alignment vertical="center" wrapText="1"/>
    </xf>
    <xf numFmtId="0" fontId="22" fillId="0" borderId="0" xfId="2" applyFont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2" borderId="1" xfId="4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21" fillId="2" borderId="1" xfId="4" applyNumberFormat="1" applyFont="1" applyFill="1" applyBorder="1" applyAlignment="1">
      <alignment horizontal="left" vertical="top" wrapText="1"/>
    </xf>
    <xf numFmtId="0" fontId="21" fillId="2" borderId="1" xfId="4" applyNumberFormat="1" applyFont="1" applyFill="1" applyBorder="1" applyAlignment="1">
      <alignment vertical="top" wrapText="1"/>
    </xf>
    <xf numFmtId="0" fontId="23" fillId="2" borderId="5" xfId="4" applyNumberFormat="1" applyFont="1" applyFill="1" applyBorder="1" applyAlignment="1">
      <alignment horizontal="center" vertical="center" wrapText="1"/>
    </xf>
    <xf numFmtId="0" fontId="21" fillId="2" borderId="5" xfId="4" applyNumberFormat="1" applyFont="1" applyFill="1" applyBorder="1" applyAlignment="1">
      <alignment vertical="top" wrapText="1"/>
    </xf>
    <xf numFmtId="0" fontId="21" fillId="2" borderId="1" xfId="4" applyNumberFormat="1" applyFont="1" applyFill="1" applyBorder="1" applyAlignment="1">
      <alignment horizontal="left" vertical="center" wrapText="1"/>
    </xf>
    <xf numFmtId="0" fontId="21" fillId="2" borderId="2" xfId="4" applyNumberFormat="1" applyFont="1" applyFill="1" applyBorder="1" applyAlignment="1">
      <alignment vertical="top" wrapText="1"/>
    </xf>
    <xf numFmtId="0" fontId="21" fillId="2" borderId="2" xfId="4" applyNumberFormat="1" applyFont="1" applyFill="1" applyBorder="1" applyAlignment="1">
      <alignment horizontal="left" vertical="top" wrapText="1"/>
    </xf>
    <xf numFmtId="0" fontId="23" fillId="2" borderId="51" xfId="4" applyNumberFormat="1" applyFont="1" applyFill="1" applyBorder="1" applyAlignment="1">
      <alignment horizontal="center" vertical="center" wrapText="1"/>
    </xf>
    <xf numFmtId="0" fontId="21" fillId="2" borderId="51" xfId="4" applyNumberFormat="1" applyFont="1" applyFill="1" applyBorder="1" applyAlignment="1">
      <alignment vertical="top" wrapText="1"/>
    </xf>
    <xf numFmtId="0" fontId="23" fillId="2" borderId="11" xfId="4" applyNumberFormat="1" applyFont="1" applyFill="1" applyBorder="1" applyAlignment="1">
      <alignment horizontal="center" vertical="center" wrapText="1"/>
    </xf>
    <xf numFmtId="0" fontId="21" fillId="2" borderId="11" xfId="4" applyNumberFormat="1" applyFont="1" applyFill="1" applyBorder="1" applyAlignment="1">
      <alignment horizontal="left" vertical="top" wrapText="1"/>
    </xf>
    <xf numFmtId="0" fontId="23" fillId="0" borderId="2" xfId="2" applyFont="1" applyBorder="1" applyAlignment="1">
      <alignment horizontal="center" vertical="center"/>
    </xf>
    <xf numFmtId="0" fontId="21" fillId="2" borderId="5" xfId="4" applyNumberFormat="1" applyFont="1" applyFill="1" applyBorder="1" applyAlignment="1">
      <alignment horizontal="left" vertical="top" wrapText="1"/>
    </xf>
    <xf numFmtId="0" fontId="23" fillId="2" borderId="4" xfId="4" applyNumberFormat="1" applyFont="1" applyFill="1" applyBorder="1" applyAlignment="1">
      <alignment horizontal="center" vertical="center" wrapText="1"/>
    </xf>
    <xf numFmtId="0" fontId="21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1" fillId="0" borderId="5" xfId="0" applyFont="1" applyFill="1" applyBorder="1" applyAlignment="1">
      <alignment vertical="top" wrapText="1"/>
    </xf>
    <xf numFmtId="0" fontId="21" fillId="0" borderId="51" xfId="4" applyNumberFormat="1" applyFont="1" applyFill="1" applyBorder="1" applyAlignment="1">
      <alignment vertical="top" wrapText="1"/>
    </xf>
    <xf numFmtId="0" fontId="21" fillId="0" borderId="2" xfId="4" applyNumberFormat="1" applyFont="1" applyFill="1" applyBorder="1" applyAlignment="1">
      <alignment horizontal="left" vertical="top" wrapText="1"/>
    </xf>
    <xf numFmtId="0" fontId="21" fillId="0" borderId="11" xfId="4" applyNumberFormat="1" applyFont="1" applyFill="1" applyBorder="1" applyAlignment="1">
      <alignment horizontal="left" vertical="top" wrapText="1"/>
    </xf>
    <xf numFmtId="0" fontId="21" fillId="0" borderId="1" xfId="4" applyNumberFormat="1" applyFont="1" applyFill="1" applyBorder="1" applyAlignment="1">
      <alignment horizontal="left" vertical="top" wrapText="1"/>
    </xf>
    <xf numFmtId="0" fontId="21" fillId="0" borderId="1" xfId="4" applyNumberFormat="1" applyFont="1" applyFill="1" applyBorder="1" applyAlignment="1">
      <alignment vertical="top" wrapText="1"/>
    </xf>
    <xf numFmtId="0" fontId="21" fillId="0" borderId="51" xfId="0" applyFont="1" applyBorder="1" applyAlignment="1"/>
    <xf numFmtId="0" fontId="21" fillId="0" borderId="1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3" fillId="0" borderId="51" xfId="0" applyFont="1" applyBorder="1"/>
    <xf numFmtId="0" fontId="1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2" borderId="0" xfId="0" applyFont="1" applyFill="1"/>
    <xf numFmtId="0" fontId="27" fillId="2" borderId="0" xfId="0" applyFont="1" applyFill="1" applyBorder="1"/>
    <xf numFmtId="0" fontId="30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8" fillId="2" borderId="0" xfId="0" applyFont="1" applyFill="1" applyBorder="1" applyAlignment="1">
      <alignment horizontal="center" vertical="center"/>
    </xf>
    <xf numFmtId="176" fontId="26" fillId="2" borderId="0" xfId="0" applyNumberFormat="1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176" fontId="27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/>
    </xf>
    <xf numFmtId="0" fontId="20" fillId="0" borderId="28" xfId="2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wrapText="1"/>
    </xf>
    <xf numFmtId="0" fontId="23" fillId="0" borderId="31" xfId="2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 wrapText="1"/>
    </xf>
    <xf numFmtId="0" fontId="23" fillId="0" borderId="2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2" borderId="77" xfId="4" applyNumberFormat="1" applyFont="1" applyFill="1" applyBorder="1" applyAlignment="1">
      <alignment horizontal="center" vertical="center" wrapText="1"/>
    </xf>
    <xf numFmtId="0" fontId="23" fillId="2" borderId="78" xfId="4" applyNumberFormat="1" applyFont="1" applyFill="1" applyBorder="1" applyAlignment="1">
      <alignment horizontal="center" vertical="center" wrapText="1"/>
    </xf>
    <xf numFmtId="0" fontId="35" fillId="0" borderId="85" xfId="0" applyFont="1" applyBorder="1" applyAlignment="1">
      <alignment horizontal="center" vertical="center" wrapText="1"/>
    </xf>
    <xf numFmtId="0" fontId="35" fillId="0" borderId="86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87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35" fillId="0" borderId="89" xfId="0" applyFont="1" applyBorder="1" applyAlignment="1">
      <alignment horizontal="center" vertical="center" wrapText="1"/>
    </xf>
    <xf numFmtId="0" fontId="35" fillId="0" borderId="85" xfId="4" applyNumberFormat="1" applyFont="1" applyBorder="1" applyAlignment="1">
      <alignment horizontal="center" vertical="center" wrapText="1"/>
    </xf>
    <xf numFmtId="0" fontId="35" fillId="0" borderId="86" xfId="4" applyNumberFormat="1" applyFont="1" applyBorder="1" applyAlignment="1">
      <alignment horizontal="center" vertical="center" wrapText="1"/>
    </xf>
    <xf numFmtId="0" fontId="35" fillId="0" borderId="89" xfId="4" applyNumberFormat="1" applyFont="1" applyBorder="1" applyAlignment="1">
      <alignment horizontal="center" vertical="center" wrapText="1"/>
    </xf>
    <xf numFmtId="0" fontId="35" fillId="0" borderId="38" xfId="0" applyFont="1" applyBorder="1" applyAlignment="1">
      <alignment vertical="center"/>
    </xf>
    <xf numFmtId="176" fontId="17" fillId="0" borderId="10" xfId="4" applyNumberFormat="1" applyFont="1" applyBorder="1" applyAlignment="1">
      <alignment vertical="center" wrapText="1"/>
    </xf>
    <xf numFmtId="176" fontId="17" fillId="0" borderId="1" xfId="4" applyNumberFormat="1" applyFont="1" applyBorder="1" applyAlignment="1">
      <alignment vertical="center" wrapText="1"/>
    </xf>
    <xf numFmtId="176" fontId="17" fillId="0" borderId="25" xfId="4" applyNumberFormat="1" applyFont="1" applyBorder="1" applyAlignment="1">
      <alignment vertical="center" wrapText="1"/>
    </xf>
    <xf numFmtId="176" fontId="17" fillId="0" borderId="4" xfId="4" applyNumberFormat="1" applyFont="1" applyBorder="1" applyAlignment="1">
      <alignment vertical="center" wrapText="1"/>
    </xf>
    <xf numFmtId="176" fontId="17" fillId="0" borderId="2" xfId="4" applyNumberFormat="1" applyFont="1" applyBorder="1" applyAlignment="1">
      <alignment vertical="center" wrapText="1"/>
    </xf>
    <xf numFmtId="176" fontId="17" fillId="0" borderId="10" xfId="4" applyNumberFormat="1" applyFont="1" applyBorder="1" applyAlignment="1">
      <alignment horizontal="right" vertical="center" wrapText="1"/>
    </xf>
    <xf numFmtId="176" fontId="17" fillId="0" borderId="1" xfId="4" applyNumberFormat="1" applyFont="1" applyBorder="1" applyAlignment="1">
      <alignment horizontal="right" vertical="center" wrapText="1"/>
    </xf>
    <xf numFmtId="176" fontId="17" fillId="0" borderId="25" xfId="4" applyNumberFormat="1" applyFont="1" applyBorder="1" applyAlignment="1">
      <alignment horizontal="right" vertical="center" wrapText="1"/>
    </xf>
    <xf numFmtId="176" fontId="17" fillId="0" borderId="90" xfId="4" applyNumberFormat="1" applyFont="1" applyBorder="1" applyAlignment="1">
      <alignment vertical="center" wrapText="1"/>
    </xf>
    <xf numFmtId="176" fontId="17" fillId="0" borderId="91" xfId="4" applyNumberFormat="1" applyFont="1" applyBorder="1" applyAlignment="1">
      <alignment vertical="center" wrapText="1"/>
    </xf>
    <xf numFmtId="176" fontId="17" fillId="0" borderId="92" xfId="4" applyNumberFormat="1" applyFont="1" applyBorder="1" applyAlignment="1">
      <alignment vertical="center" wrapText="1"/>
    </xf>
    <xf numFmtId="176" fontId="39" fillId="0" borderId="10" xfId="4" applyNumberFormat="1" applyFont="1" applyBorder="1">
      <alignment vertical="center"/>
    </xf>
    <xf numFmtId="176" fontId="39" fillId="0" borderId="1" xfId="4" applyNumberFormat="1" applyFont="1" applyBorder="1">
      <alignment vertical="center"/>
    </xf>
    <xf numFmtId="176" fontId="39" fillId="0" borderId="4" xfId="4" applyNumberFormat="1" applyFont="1" applyBorder="1">
      <alignment vertical="center"/>
    </xf>
    <xf numFmtId="176" fontId="17" fillId="0" borderId="10" xfId="4" applyNumberFormat="1" applyFont="1" applyBorder="1" applyAlignment="1">
      <alignment horizontal="center" vertical="center" wrapText="1"/>
    </xf>
    <xf numFmtId="176" fontId="17" fillId="0" borderId="1" xfId="4" applyNumberFormat="1" applyFont="1" applyBorder="1" applyAlignment="1">
      <alignment horizontal="center" vertical="center" wrapText="1"/>
    </xf>
    <xf numFmtId="176" fontId="17" fillId="0" borderId="25" xfId="4" applyNumberFormat="1" applyFont="1" applyBorder="1" applyAlignment="1">
      <alignment horizontal="center" vertical="center" wrapText="1"/>
    </xf>
    <xf numFmtId="0" fontId="35" fillId="0" borderId="93" xfId="0" applyFont="1" applyBorder="1" applyAlignment="1">
      <alignment vertical="center"/>
    </xf>
    <xf numFmtId="176" fontId="39" fillId="0" borderId="94" xfId="4" applyNumberFormat="1" applyFont="1" applyBorder="1">
      <alignment vertical="center"/>
    </xf>
    <xf numFmtId="176" fontId="39" fillId="0" borderId="95" xfId="4" applyNumberFormat="1" applyFont="1" applyBorder="1">
      <alignment vertical="center"/>
    </xf>
    <xf numFmtId="176" fontId="17" fillId="0" borderId="96" xfId="4" applyNumberFormat="1" applyFont="1" applyBorder="1" applyAlignment="1">
      <alignment vertical="center" wrapText="1"/>
    </xf>
    <xf numFmtId="176" fontId="39" fillId="0" borderId="97" xfId="4" applyNumberFormat="1" applyFont="1" applyBorder="1">
      <alignment vertical="center"/>
    </xf>
    <xf numFmtId="176" fontId="17" fillId="0" borderId="98" xfId="4" applyNumberFormat="1" applyFont="1" applyBorder="1" applyAlignment="1">
      <alignment vertical="center" wrapText="1"/>
    </xf>
    <xf numFmtId="176" fontId="17" fillId="0" borderId="94" xfId="4" applyNumberFormat="1" applyFont="1" applyBorder="1" applyAlignment="1">
      <alignment horizontal="center" vertical="center" wrapText="1"/>
    </xf>
    <xf numFmtId="176" fontId="17" fillId="0" borderId="95" xfId="4" applyNumberFormat="1" applyFont="1" applyBorder="1" applyAlignment="1">
      <alignment horizontal="center" vertical="center" wrapText="1"/>
    </xf>
    <xf numFmtId="176" fontId="17" fillId="0" borderId="96" xfId="4" applyNumberFormat="1" applyFont="1" applyBorder="1" applyAlignment="1">
      <alignment horizontal="center" vertical="center" wrapText="1"/>
    </xf>
    <xf numFmtId="176" fontId="17" fillId="0" borderId="99" xfId="4" applyNumberFormat="1" applyFont="1" applyBorder="1" applyAlignment="1">
      <alignment vertical="center" wrapText="1"/>
    </xf>
    <xf numFmtId="0" fontId="35" fillId="0" borderId="18" xfId="0" applyFont="1" applyBorder="1" applyAlignment="1">
      <alignment vertical="center"/>
    </xf>
    <xf numFmtId="176" fontId="39" fillId="0" borderId="27" xfId="4" applyNumberFormat="1" applyFont="1" applyBorder="1">
      <alignment vertical="center"/>
    </xf>
    <xf numFmtId="176" fontId="39" fillId="0" borderId="11" xfId="4" applyNumberFormat="1" applyFont="1" applyBorder="1">
      <alignment vertical="center"/>
    </xf>
    <xf numFmtId="176" fontId="17" fillId="0" borderId="24" xfId="4" applyNumberFormat="1" applyFont="1" applyBorder="1" applyAlignment="1">
      <alignment vertical="center" wrapText="1"/>
    </xf>
    <xf numFmtId="176" fontId="39" fillId="0" borderId="19" xfId="4" applyNumberFormat="1" applyFont="1" applyBorder="1">
      <alignment vertical="center"/>
    </xf>
    <xf numFmtId="176" fontId="17" fillId="0" borderId="100" xfId="4" applyNumberFormat="1" applyFont="1" applyBorder="1" applyAlignment="1">
      <alignment vertical="center" wrapText="1"/>
    </xf>
    <xf numFmtId="176" fontId="17" fillId="0" borderId="18" xfId="4" applyNumberFormat="1" applyFont="1" applyBorder="1" applyAlignment="1">
      <alignment vertical="center" wrapText="1"/>
    </xf>
    <xf numFmtId="176" fontId="17" fillId="0" borderId="27" xfId="4" applyNumberFormat="1" applyFont="1" applyBorder="1" applyAlignment="1">
      <alignment horizontal="center" vertical="center" wrapText="1"/>
    </xf>
    <xf numFmtId="176" fontId="17" fillId="0" borderId="11" xfId="4" applyNumberFormat="1" applyFont="1" applyBorder="1" applyAlignment="1">
      <alignment horizontal="center" vertical="center" wrapText="1"/>
    </xf>
    <xf numFmtId="176" fontId="17" fillId="0" borderId="24" xfId="4" applyNumberFormat="1" applyFont="1" applyBorder="1" applyAlignment="1">
      <alignment horizontal="center" vertical="center" wrapText="1"/>
    </xf>
    <xf numFmtId="176" fontId="17" fillId="0" borderId="40" xfId="4" applyNumberFormat="1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176" fontId="39" fillId="0" borderId="28" xfId="4" applyNumberFormat="1" applyFont="1" applyBorder="1">
      <alignment vertical="center"/>
    </xf>
    <xf numFmtId="176" fontId="39" fillId="0" borderId="29" xfId="4" applyNumberFormat="1" applyFont="1" applyBorder="1">
      <alignment vertical="center"/>
    </xf>
    <xf numFmtId="176" fontId="17" fillId="0" borderId="31" xfId="4" applyNumberFormat="1" applyFont="1" applyBorder="1" applyAlignment="1">
      <alignment vertical="center" wrapText="1"/>
    </xf>
    <xf numFmtId="176" fontId="39" fillId="0" borderId="12" xfId="4" applyNumberFormat="1" applyFont="1" applyBorder="1">
      <alignment vertical="center"/>
    </xf>
    <xf numFmtId="176" fontId="17" fillId="0" borderId="101" xfId="4" applyNumberFormat="1" applyFont="1" applyBorder="1" applyAlignment="1">
      <alignment vertical="center" wrapText="1"/>
    </xf>
    <xf numFmtId="176" fontId="17" fillId="0" borderId="30" xfId="4" applyNumberFormat="1" applyFont="1" applyBorder="1" applyAlignment="1">
      <alignment vertical="center" wrapText="1"/>
    </xf>
    <xf numFmtId="176" fontId="17" fillId="0" borderId="28" xfId="4" applyNumberFormat="1" applyFont="1" applyBorder="1" applyAlignment="1">
      <alignment horizontal="center" vertical="center" wrapText="1"/>
    </xf>
    <xf numFmtId="176" fontId="17" fillId="0" borderId="29" xfId="4" applyNumberFormat="1" applyFont="1" applyBorder="1" applyAlignment="1">
      <alignment horizontal="center" vertical="center" wrapText="1"/>
    </xf>
    <xf numFmtId="176" fontId="17" fillId="0" borderId="31" xfId="4" applyNumberFormat="1" applyFont="1" applyBorder="1" applyAlignment="1">
      <alignment horizontal="center" vertical="center" wrapText="1"/>
    </xf>
    <xf numFmtId="176" fontId="17" fillId="0" borderId="42" xfId="4" applyNumberFormat="1" applyFont="1" applyBorder="1" applyAlignment="1">
      <alignment vertical="center" wrapText="1"/>
    </xf>
    <xf numFmtId="0" fontId="35" fillId="0" borderId="10" xfId="0" applyFont="1" applyBorder="1" applyAlignment="1">
      <alignment vertical="center"/>
    </xf>
    <xf numFmtId="176" fontId="35" fillId="0" borderId="25" xfId="4" applyNumberFormat="1" applyFont="1" applyBorder="1" applyAlignment="1">
      <alignment vertical="center" wrapText="1"/>
    </xf>
    <xf numFmtId="0" fontId="35" fillId="0" borderId="25" xfId="0" applyFont="1" applyBorder="1" applyAlignment="1">
      <alignment vertical="center"/>
    </xf>
    <xf numFmtId="0" fontId="35" fillId="0" borderId="94" xfId="0" applyFont="1" applyBorder="1" applyAlignment="1">
      <alignment vertical="center"/>
    </xf>
    <xf numFmtId="0" fontId="35" fillId="0" borderId="96" xfId="0" applyFont="1" applyBorder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176" fontId="35" fillId="0" borderId="31" xfId="4" applyNumberFormat="1" applyFont="1" applyBorder="1" applyAlignment="1">
      <alignment vertical="center" wrapText="1"/>
    </xf>
    <xf numFmtId="0" fontId="8" fillId="2" borderId="0" xfId="0" applyFont="1" applyFill="1" applyProtection="1"/>
    <xf numFmtId="0" fontId="30" fillId="0" borderId="0" xfId="0" applyFont="1" applyAlignment="1" applyProtection="1">
      <alignment vertical="top"/>
    </xf>
    <xf numFmtId="176" fontId="7" fillId="2" borderId="0" xfId="0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center" vertical="center"/>
    </xf>
    <xf numFmtId="0" fontId="8" fillId="2" borderId="72" xfId="0" applyFont="1" applyFill="1" applyBorder="1" applyProtection="1"/>
    <xf numFmtId="0" fontId="29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/>
    <xf numFmtId="0" fontId="11" fillId="2" borderId="72" xfId="0" applyFont="1" applyFill="1" applyBorder="1" applyAlignment="1" applyProtection="1"/>
    <xf numFmtId="0" fontId="11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wrapText="1"/>
    </xf>
    <xf numFmtId="38" fontId="7" fillId="2" borderId="0" xfId="1" applyFont="1" applyFill="1" applyBorder="1" applyAlignment="1" applyProtection="1">
      <alignment horizontal="right" vertical="center"/>
    </xf>
    <xf numFmtId="2" fontId="7" fillId="2" borderId="0" xfId="0" applyNumberFormat="1" applyFont="1" applyFill="1" applyBorder="1" applyAlignment="1" applyProtection="1">
      <alignment horizontal="right" vertical="center"/>
    </xf>
    <xf numFmtId="0" fontId="26" fillId="2" borderId="0" xfId="0" applyFont="1" applyFill="1" applyProtection="1"/>
    <xf numFmtId="176" fontId="27" fillId="2" borderId="0" xfId="0" applyNumberFormat="1" applyFont="1" applyFill="1" applyBorder="1" applyAlignment="1" applyProtection="1">
      <alignment vertical="top" wrapText="1"/>
    </xf>
    <xf numFmtId="0" fontId="32" fillId="2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27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Protection="1"/>
    <xf numFmtId="176" fontId="26" fillId="2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8" fillId="2" borderId="5" xfId="0" applyFont="1" applyFill="1" applyBorder="1" applyAlignment="1" applyProtection="1">
      <alignment horizontal="center" vertical="center"/>
    </xf>
    <xf numFmtId="0" fontId="28" fillId="2" borderId="11" xfId="0" applyFont="1" applyFill="1" applyBorder="1" applyAlignment="1" applyProtection="1">
      <alignment horizontal="center" vertical="center"/>
    </xf>
    <xf numFmtId="0" fontId="30" fillId="4" borderId="43" xfId="0" applyFont="1" applyFill="1" applyBorder="1" applyAlignment="1" applyProtection="1">
      <alignment horizontal="center" vertical="center" shrinkToFit="1"/>
      <protection locked="0"/>
    </xf>
    <xf numFmtId="0" fontId="30" fillId="4" borderId="33" xfId="0" applyFont="1" applyFill="1" applyBorder="1" applyAlignment="1" applyProtection="1">
      <alignment horizontal="center" vertical="center" shrinkToFit="1"/>
      <protection locked="0"/>
    </xf>
    <xf numFmtId="0" fontId="30" fillId="4" borderId="14" xfId="0" applyFont="1" applyFill="1" applyBorder="1" applyAlignment="1" applyProtection="1">
      <alignment horizontal="center" vertical="center" shrinkToFit="1"/>
      <protection locked="0"/>
    </xf>
    <xf numFmtId="0" fontId="30" fillId="4" borderId="40" xfId="0" applyFont="1" applyFill="1" applyBorder="1" applyAlignment="1" applyProtection="1">
      <alignment horizontal="center" vertical="center" shrinkToFit="1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0" fontId="30" fillId="5" borderId="43" xfId="0" applyFont="1" applyFill="1" applyBorder="1" applyAlignment="1" applyProtection="1">
      <alignment horizontal="center" vertical="center" shrinkToFit="1"/>
      <protection locked="0"/>
    </xf>
    <xf numFmtId="0" fontId="30" fillId="5" borderId="33" xfId="0" applyFont="1" applyFill="1" applyBorder="1" applyAlignment="1" applyProtection="1">
      <alignment horizontal="center" vertical="center" shrinkToFit="1"/>
      <protection locked="0"/>
    </xf>
    <xf numFmtId="0" fontId="30" fillId="5" borderId="39" xfId="0" applyFont="1" applyFill="1" applyBorder="1" applyAlignment="1" applyProtection="1">
      <alignment horizontal="center" vertical="center" shrinkToFit="1"/>
      <protection locked="0"/>
    </xf>
    <xf numFmtId="0" fontId="30" fillId="5" borderId="14" xfId="0" applyFont="1" applyFill="1" applyBorder="1" applyAlignment="1" applyProtection="1">
      <alignment horizontal="center" vertical="center" shrinkToFit="1"/>
      <protection locked="0"/>
    </xf>
    <xf numFmtId="0" fontId="30" fillId="5" borderId="40" xfId="0" applyFont="1" applyFill="1" applyBorder="1" applyAlignment="1" applyProtection="1">
      <alignment horizontal="center" vertical="center" shrinkToFit="1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6" borderId="43" xfId="0" applyFont="1" applyFill="1" applyBorder="1" applyAlignment="1" applyProtection="1">
      <alignment horizontal="center" vertical="center" shrinkToFit="1"/>
      <protection locked="0"/>
    </xf>
    <xf numFmtId="0" fontId="30" fillId="6" borderId="33" xfId="0" applyFont="1" applyFill="1" applyBorder="1" applyAlignment="1" applyProtection="1">
      <alignment horizontal="center" vertical="center" shrinkToFit="1"/>
      <protection locked="0"/>
    </xf>
    <xf numFmtId="0" fontId="30" fillId="6" borderId="39" xfId="0" applyFont="1" applyFill="1" applyBorder="1" applyAlignment="1" applyProtection="1">
      <alignment horizontal="center" vertical="center" shrinkToFit="1"/>
      <protection locked="0"/>
    </xf>
    <xf numFmtId="0" fontId="30" fillId="6" borderId="14" xfId="0" applyFont="1" applyFill="1" applyBorder="1" applyAlignment="1" applyProtection="1">
      <alignment horizontal="center" vertical="center" shrinkToFit="1"/>
      <protection locked="0"/>
    </xf>
    <xf numFmtId="0" fontId="30" fillId="6" borderId="40" xfId="0" applyFont="1" applyFill="1" applyBorder="1" applyAlignment="1" applyProtection="1">
      <alignment horizontal="center" vertical="center" shrinkToFit="1"/>
      <protection locked="0"/>
    </xf>
    <xf numFmtId="0" fontId="26" fillId="2" borderId="22" xfId="0" applyFont="1" applyFill="1" applyBorder="1" applyAlignment="1" applyProtection="1">
      <alignment horizontal="center" vertical="center"/>
    </xf>
    <xf numFmtId="0" fontId="26" fillId="2" borderId="16" xfId="0" applyFont="1" applyFill="1" applyBorder="1" applyAlignment="1" applyProtection="1">
      <alignment horizontal="center" vertical="center"/>
    </xf>
    <xf numFmtId="0" fontId="26" fillId="2" borderId="17" xfId="0" applyFont="1" applyFill="1" applyBorder="1" applyAlignment="1" applyProtection="1">
      <alignment horizontal="center" vertical="center"/>
    </xf>
    <xf numFmtId="0" fontId="26" fillId="2" borderId="39" xfId="0" applyFont="1" applyFill="1" applyBorder="1" applyAlignment="1" applyProtection="1">
      <alignment horizontal="center" vertical="center"/>
    </xf>
    <xf numFmtId="0" fontId="26" fillId="2" borderId="14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horizontal="center" vertical="center"/>
    </xf>
    <xf numFmtId="0" fontId="32" fillId="2" borderId="71" xfId="0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26" fillId="3" borderId="66" xfId="0" applyFont="1" applyFill="1" applyBorder="1" applyAlignment="1" applyProtection="1">
      <alignment horizontal="center" vertical="center" shrinkToFit="1"/>
    </xf>
    <xf numFmtId="0" fontId="26" fillId="3" borderId="67" xfId="0" applyFont="1" applyFill="1" applyBorder="1" applyAlignment="1" applyProtection="1">
      <alignment horizontal="center" vertical="center" shrinkToFit="1"/>
    </xf>
    <xf numFmtId="0" fontId="26" fillId="3" borderId="68" xfId="0" applyFont="1" applyFill="1" applyBorder="1" applyAlignment="1" applyProtection="1">
      <alignment horizontal="center" vertical="center" shrinkToFit="1"/>
    </xf>
    <xf numFmtId="176" fontId="26" fillId="2" borderId="63" xfId="0" applyNumberFormat="1" applyFont="1" applyFill="1" applyBorder="1" applyAlignment="1" applyProtection="1">
      <alignment horizontal="center" vertical="center" shrinkToFit="1"/>
    </xf>
    <xf numFmtId="176" fontId="26" fillId="2" borderId="64" xfId="0" applyNumberFormat="1" applyFont="1" applyFill="1" applyBorder="1" applyAlignment="1" applyProtection="1">
      <alignment horizontal="center" vertical="center" shrinkToFit="1"/>
    </xf>
    <xf numFmtId="176" fontId="26" fillId="2" borderId="65" xfId="0" applyNumberFormat="1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8" borderId="16" xfId="0" applyFont="1" applyFill="1" applyBorder="1" applyAlignment="1" applyProtection="1">
      <alignment horizontal="center" vertical="center" wrapText="1"/>
    </xf>
    <xf numFmtId="0" fontId="7" fillId="8" borderId="17" xfId="0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8" borderId="18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176" fontId="26" fillId="2" borderId="38" xfId="0" applyNumberFormat="1" applyFont="1" applyFill="1" applyBorder="1" applyAlignment="1" applyProtection="1">
      <alignment horizontal="center" vertical="center"/>
    </xf>
    <xf numFmtId="176" fontId="26" fillId="2" borderId="3" xfId="0" applyNumberFormat="1" applyFont="1" applyFill="1" applyBorder="1" applyAlignment="1" applyProtection="1">
      <alignment horizontal="center" vertical="center"/>
    </xf>
    <xf numFmtId="176" fontId="26" fillId="2" borderId="4" xfId="0" applyNumberFormat="1" applyFont="1" applyFill="1" applyBorder="1" applyAlignment="1" applyProtection="1">
      <alignment horizontal="center" vertical="center"/>
    </xf>
    <xf numFmtId="0" fontId="28" fillId="3" borderId="1" xfId="0" applyFont="1" applyFill="1" applyBorder="1" applyAlignment="1" applyProtection="1">
      <alignment horizontal="center" vertical="center" textRotation="255"/>
    </xf>
    <xf numFmtId="0" fontId="26" fillId="3" borderId="60" xfId="0" applyFont="1" applyFill="1" applyBorder="1" applyAlignment="1" applyProtection="1">
      <alignment horizontal="center" vertical="center" shrinkToFit="1"/>
    </xf>
    <xf numFmtId="0" fontId="26" fillId="3" borderId="61" xfId="0" applyFont="1" applyFill="1" applyBorder="1" applyAlignment="1" applyProtection="1">
      <alignment horizontal="center" vertical="center" shrinkToFit="1"/>
    </xf>
    <xf numFmtId="0" fontId="26" fillId="3" borderId="62" xfId="0" applyFont="1" applyFill="1" applyBorder="1" applyAlignment="1" applyProtection="1">
      <alignment horizontal="center" vertical="center" shrinkToFit="1"/>
    </xf>
    <xf numFmtId="176" fontId="26" fillId="2" borderId="12" xfId="0" applyNumberFormat="1" applyFont="1" applyFill="1" applyBorder="1" applyAlignment="1" applyProtection="1">
      <alignment horizontal="center" vertical="center"/>
    </xf>
    <xf numFmtId="176" fontId="26" fillId="2" borderId="29" xfId="0" applyNumberFormat="1" applyFont="1" applyFill="1" applyBorder="1" applyAlignment="1" applyProtection="1">
      <alignment horizontal="center" vertical="center"/>
    </xf>
    <xf numFmtId="176" fontId="26" fillId="2" borderId="31" xfId="0" applyNumberFormat="1" applyFont="1" applyFill="1" applyBorder="1" applyAlignment="1" applyProtection="1">
      <alignment horizontal="center" vertical="center"/>
    </xf>
    <xf numFmtId="176" fontId="26" fillId="2" borderId="28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31" fillId="2" borderId="0" xfId="0" applyFont="1" applyFill="1" applyAlignment="1" applyProtection="1">
      <alignment horizontal="center" vertical="center" wrapText="1"/>
    </xf>
    <xf numFmtId="0" fontId="24" fillId="3" borderId="48" xfId="0" applyFont="1" applyFill="1" applyBorder="1" applyAlignment="1" applyProtection="1">
      <alignment horizontal="center" vertical="center"/>
    </xf>
    <xf numFmtId="0" fontId="24" fillId="3" borderId="49" xfId="0" applyFont="1" applyFill="1" applyBorder="1" applyAlignment="1" applyProtection="1">
      <alignment horizontal="center" vertical="center"/>
    </xf>
    <xf numFmtId="0" fontId="24" fillId="3" borderId="50" xfId="0" applyFont="1" applyFill="1" applyBorder="1" applyAlignment="1" applyProtection="1">
      <alignment horizontal="center" vertical="center"/>
    </xf>
    <xf numFmtId="0" fontId="26" fillId="3" borderId="15" xfId="0" applyFont="1" applyFill="1" applyBorder="1" applyAlignment="1" applyProtection="1">
      <alignment horizontal="center" vertical="center"/>
    </xf>
    <xf numFmtId="0" fontId="26" fillId="3" borderId="16" xfId="0" applyFont="1" applyFill="1" applyBorder="1" applyAlignment="1" applyProtection="1">
      <alignment horizontal="center" vertical="center"/>
    </xf>
    <xf numFmtId="0" fontId="26" fillId="3" borderId="17" xfId="0" applyFont="1" applyFill="1" applyBorder="1" applyAlignment="1" applyProtection="1">
      <alignment horizontal="center" vertical="center"/>
    </xf>
    <xf numFmtId="0" fontId="26" fillId="3" borderId="5" xfId="0" applyFont="1" applyFill="1" applyBorder="1" applyAlignment="1" applyProtection="1">
      <alignment horizontal="center" vertical="center" wrapText="1"/>
    </xf>
    <xf numFmtId="0" fontId="26" fillId="7" borderId="32" xfId="0" applyFont="1" applyFill="1" applyBorder="1" applyAlignment="1" applyProtection="1">
      <alignment horizontal="center" vertical="center" wrapText="1"/>
      <protection locked="0"/>
    </xf>
    <xf numFmtId="0" fontId="26" fillId="7" borderId="43" xfId="0" applyFont="1" applyFill="1" applyBorder="1" applyAlignment="1" applyProtection="1">
      <alignment horizontal="center" vertical="center" wrapText="1"/>
      <protection locked="0"/>
    </xf>
    <xf numFmtId="0" fontId="26" fillId="7" borderId="33" xfId="0" applyFont="1" applyFill="1" applyBorder="1" applyAlignment="1" applyProtection="1">
      <alignment horizontal="center" vertical="center" wrapText="1"/>
      <protection locked="0"/>
    </xf>
    <xf numFmtId="0" fontId="26" fillId="7" borderId="13" xfId="0" applyFont="1" applyFill="1" applyBorder="1" applyAlignment="1" applyProtection="1">
      <alignment horizontal="center" vertical="center" wrapText="1"/>
      <protection locked="0"/>
    </xf>
    <xf numFmtId="0" fontId="26" fillId="7" borderId="0" xfId="0" applyFont="1" applyFill="1" applyBorder="1" applyAlignment="1" applyProtection="1">
      <alignment horizontal="center" vertical="center" wrapText="1"/>
      <protection locked="0"/>
    </xf>
    <xf numFmtId="0" fontId="26" fillId="7" borderId="69" xfId="0" applyFont="1" applyFill="1" applyBorder="1" applyAlignment="1" applyProtection="1">
      <alignment horizontal="center" vertical="center" wrapText="1"/>
      <protection locked="0"/>
    </xf>
    <xf numFmtId="0" fontId="26" fillId="7" borderId="44" xfId="0" applyFont="1" applyFill="1" applyBorder="1" applyAlignment="1" applyProtection="1">
      <alignment horizontal="center" vertical="center" wrapText="1"/>
      <protection locked="0"/>
    </xf>
    <xf numFmtId="0" fontId="26" fillId="7" borderId="70" xfId="0" applyFont="1" applyFill="1" applyBorder="1" applyAlignment="1" applyProtection="1">
      <alignment horizontal="center" vertical="center" wrapText="1"/>
      <protection locked="0"/>
    </xf>
    <xf numFmtId="0" fontId="26" fillId="7" borderId="45" xfId="0" applyFont="1" applyFill="1" applyBorder="1" applyAlignment="1" applyProtection="1">
      <alignment horizontal="center" vertical="center" wrapText="1"/>
      <protection locked="0"/>
    </xf>
    <xf numFmtId="176" fontId="6" fillId="2" borderId="58" xfId="0" applyNumberFormat="1" applyFont="1" applyFill="1" applyBorder="1" applyAlignment="1" applyProtection="1">
      <alignment horizontal="left" vertical="top" wrapText="1"/>
    </xf>
    <xf numFmtId="176" fontId="6" fillId="2" borderId="0" xfId="0" applyNumberFormat="1" applyFont="1" applyFill="1" applyBorder="1" applyAlignment="1" applyProtection="1">
      <alignment horizontal="left" vertical="top" wrapText="1"/>
    </xf>
    <xf numFmtId="176" fontId="26" fillId="2" borderId="80" xfId="0" applyNumberFormat="1" applyFont="1" applyFill="1" applyBorder="1" applyAlignment="1" applyProtection="1">
      <alignment horizontal="center" vertical="center" shrinkToFit="1"/>
    </xf>
    <xf numFmtId="176" fontId="26" fillId="2" borderId="81" xfId="0" applyNumberFormat="1" applyFont="1" applyFill="1" applyBorder="1" applyAlignment="1" applyProtection="1">
      <alignment horizontal="center" vertical="center" shrinkToFit="1"/>
    </xf>
    <xf numFmtId="176" fontId="26" fillId="2" borderId="82" xfId="0" applyNumberFormat="1" applyFont="1" applyFill="1" applyBorder="1" applyAlignment="1" applyProtection="1">
      <alignment horizontal="center" vertical="center" shrinkToFit="1"/>
    </xf>
    <xf numFmtId="176" fontId="26" fillId="2" borderId="44" xfId="0" applyNumberFormat="1" applyFont="1" applyFill="1" applyBorder="1" applyAlignment="1" applyProtection="1">
      <alignment horizontal="center" vertical="center" shrinkToFit="1"/>
    </xf>
    <xf numFmtId="176" fontId="26" fillId="2" borderId="70" xfId="0" applyNumberFormat="1" applyFont="1" applyFill="1" applyBorder="1" applyAlignment="1" applyProtection="1">
      <alignment horizontal="center" vertical="center" shrinkToFit="1"/>
    </xf>
    <xf numFmtId="176" fontId="26" fillId="2" borderId="45" xfId="0" applyNumberFormat="1" applyFont="1" applyFill="1" applyBorder="1" applyAlignment="1" applyProtection="1">
      <alignment horizontal="center" vertical="center" shrinkToFit="1"/>
    </xf>
    <xf numFmtId="0" fontId="7" fillId="2" borderId="58" xfId="0" applyFont="1" applyFill="1" applyBorder="1" applyAlignment="1" applyProtection="1">
      <alignment horizontal="left" vertical="center" wrapText="1"/>
    </xf>
    <xf numFmtId="0" fontId="7" fillId="2" borderId="59" xfId="0" applyFont="1" applyFill="1" applyBorder="1" applyAlignment="1" applyProtection="1">
      <alignment horizontal="left" vertical="center" wrapText="1"/>
    </xf>
    <xf numFmtId="0" fontId="7" fillId="2" borderId="46" xfId="0" applyFont="1" applyFill="1" applyBorder="1" applyAlignment="1" applyProtection="1">
      <alignment horizontal="left" vertical="center" wrapText="1"/>
    </xf>
    <xf numFmtId="0" fontId="7" fillId="2" borderId="47" xfId="0" applyFont="1" applyFill="1" applyBorder="1" applyAlignment="1" applyProtection="1">
      <alignment horizontal="left" vertical="center" wrapText="1"/>
    </xf>
    <xf numFmtId="0" fontId="7" fillId="2" borderId="79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textRotation="255"/>
    </xf>
    <xf numFmtId="0" fontId="26" fillId="7" borderId="32" xfId="0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center"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69" xfId="0" applyFont="1" applyFill="1" applyBorder="1" applyAlignment="1">
      <alignment horizontal="center" vertical="center" wrapText="1"/>
    </xf>
    <xf numFmtId="0" fontId="26" fillId="7" borderId="44" xfId="0" applyFont="1" applyFill="1" applyBorder="1" applyAlignment="1">
      <alignment horizontal="center" vertical="center" wrapText="1"/>
    </xf>
    <xf numFmtId="0" fontId="26" fillId="7" borderId="70" xfId="0" applyFont="1" applyFill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176" fontId="26" fillId="2" borderId="12" xfId="0" applyNumberFormat="1" applyFont="1" applyFill="1" applyBorder="1" applyAlignment="1" applyProtection="1">
      <alignment horizontal="center" vertical="center"/>
      <protection locked="0"/>
    </xf>
    <xf numFmtId="176" fontId="26" fillId="2" borderId="29" xfId="0" applyNumberFormat="1" applyFont="1" applyFill="1" applyBorder="1" applyAlignment="1" applyProtection="1">
      <alignment horizontal="center" vertical="center"/>
      <protection locked="0"/>
    </xf>
    <xf numFmtId="176" fontId="26" fillId="2" borderId="31" xfId="0" applyNumberFormat="1" applyFont="1" applyFill="1" applyBorder="1" applyAlignment="1" applyProtection="1">
      <alignment horizontal="center" vertical="center"/>
      <protection locked="0"/>
    </xf>
    <xf numFmtId="176" fontId="26" fillId="2" borderId="28" xfId="0" applyNumberFormat="1" applyFont="1" applyFill="1" applyBorder="1" applyAlignment="1" applyProtection="1">
      <alignment horizontal="center" vertical="center"/>
      <protection locked="0"/>
    </xf>
    <xf numFmtId="176" fontId="26" fillId="2" borderId="38" xfId="0" applyNumberFormat="1" applyFont="1" applyFill="1" applyBorder="1" applyAlignment="1">
      <alignment horizontal="center" vertical="center"/>
    </xf>
    <xf numFmtId="176" fontId="26" fillId="2" borderId="3" xfId="0" applyNumberFormat="1" applyFont="1" applyFill="1" applyBorder="1" applyAlignment="1">
      <alignment horizontal="center" vertical="center"/>
    </xf>
    <xf numFmtId="176" fontId="26" fillId="2" borderId="4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6" fillId="3" borderId="66" xfId="0" applyFont="1" applyFill="1" applyBorder="1" applyAlignment="1">
      <alignment horizontal="center" vertical="center" shrinkToFit="1"/>
    </xf>
    <xf numFmtId="0" fontId="26" fillId="3" borderId="67" xfId="0" applyFont="1" applyFill="1" applyBorder="1" applyAlignment="1">
      <alignment horizontal="center" vertical="center" shrinkToFit="1"/>
    </xf>
    <xf numFmtId="0" fontId="26" fillId="3" borderId="68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32" fillId="2" borderId="71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6" fontId="26" fillId="2" borderId="63" xfId="0" applyNumberFormat="1" applyFont="1" applyFill="1" applyBorder="1" applyAlignment="1">
      <alignment horizontal="center" vertical="center" shrinkToFit="1"/>
    </xf>
    <xf numFmtId="176" fontId="26" fillId="2" borderId="64" xfId="0" applyNumberFormat="1" applyFont="1" applyFill="1" applyBorder="1" applyAlignment="1">
      <alignment horizontal="center" vertical="center" shrinkToFit="1"/>
    </xf>
    <xf numFmtId="176" fontId="26" fillId="2" borderId="65" xfId="0" applyNumberFormat="1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center" vertical="center"/>
    </xf>
    <xf numFmtId="176" fontId="26" fillId="2" borderId="80" xfId="0" applyNumberFormat="1" applyFont="1" applyFill="1" applyBorder="1" applyAlignment="1">
      <alignment horizontal="center" vertical="center" shrinkToFit="1"/>
    </xf>
    <xf numFmtId="176" fontId="26" fillId="2" borderId="81" xfId="0" applyNumberFormat="1" applyFont="1" applyFill="1" applyBorder="1" applyAlignment="1">
      <alignment horizontal="center" vertical="center" shrinkToFit="1"/>
    </xf>
    <xf numFmtId="176" fontId="26" fillId="2" borderId="82" xfId="0" applyNumberFormat="1" applyFont="1" applyFill="1" applyBorder="1" applyAlignment="1">
      <alignment horizontal="center" vertical="center" shrinkToFit="1"/>
    </xf>
    <xf numFmtId="176" fontId="26" fillId="2" borderId="44" xfId="0" applyNumberFormat="1" applyFont="1" applyFill="1" applyBorder="1" applyAlignment="1">
      <alignment horizontal="center" vertical="center" shrinkToFit="1"/>
    </xf>
    <xf numFmtId="176" fontId="26" fillId="2" borderId="70" xfId="0" applyNumberFormat="1" applyFont="1" applyFill="1" applyBorder="1" applyAlignment="1">
      <alignment horizontal="center" vertical="center" shrinkToFit="1"/>
    </xf>
    <xf numFmtId="176" fontId="26" fillId="2" borderId="45" xfId="0" applyNumberFormat="1" applyFont="1" applyFill="1" applyBorder="1" applyAlignment="1">
      <alignment horizontal="center" vertical="center" shrinkToFit="1"/>
    </xf>
    <xf numFmtId="0" fontId="26" fillId="3" borderId="60" xfId="0" applyFont="1" applyFill="1" applyBorder="1" applyAlignment="1">
      <alignment horizontal="center" vertical="center" shrinkToFit="1"/>
    </xf>
    <xf numFmtId="0" fontId="26" fillId="3" borderId="61" xfId="0" applyFont="1" applyFill="1" applyBorder="1" applyAlignment="1">
      <alignment horizontal="center" vertical="center" shrinkToFit="1"/>
    </xf>
    <xf numFmtId="0" fontId="26" fillId="3" borderId="62" xfId="0" applyFont="1" applyFill="1" applyBorder="1" applyAlignment="1">
      <alignment horizontal="center" vertical="center" shrinkToFit="1"/>
    </xf>
    <xf numFmtId="0" fontId="24" fillId="3" borderId="48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  <xf numFmtId="0" fontId="35" fillId="0" borderId="3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83" xfId="0" applyFont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39" fillId="0" borderId="52" xfId="2" applyFont="1" applyBorder="1" applyAlignment="1">
      <alignment horizontal="center" vertical="center" wrapText="1"/>
    </xf>
    <xf numFmtId="0" fontId="39" fillId="0" borderId="53" xfId="2" applyFont="1" applyBorder="1" applyAlignment="1">
      <alignment horizontal="center" vertical="center" wrapText="1"/>
    </xf>
    <xf numFmtId="0" fontId="39" fillId="0" borderId="54" xfId="2" applyFont="1" applyBorder="1" applyAlignment="1">
      <alignment horizontal="center" vertical="center" wrapText="1"/>
    </xf>
    <xf numFmtId="0" fontId="39" fillId="0" borderId="55" xfId="2" applyFont="1" applyBorder="1" applyAlignment="1">
      <alignment horizontal="center" vertical="center" wrapText="1"/>
    </xf>
    <xf numFmtId="0" fontId="39" fillId="0" borderId="56" xfId="2" applyFont="1" applyBorder="1" applyAlignment="1">
      <alignment horizontal="center" vertical="center" wrapText="1"/>
    </xf>
    <xf numFmtId="0" fontId="39" fillId="0" borderId="57" xfId="2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wrapText="1"/>
    </xf>
    <xf numFmtId="0" fontId="23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20535" name="Group Box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00000000-0008-0000-0000-00003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20536" name="Group Box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00000000-0008-0000-0000-00003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0537" name="Group Box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00000000-0008-0000-0000-00003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20538" name="Group Box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00000000-0008-0000-0000-00003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20539" name="Group Box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00000000-0008-0000-0000-00003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20541" name="Group Box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00000000-0008-0000-0000-00003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0544" name="Group Box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0000000-0008-0000-0000-00004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20545" name="Group Box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00000000-0008-0000-0000-00004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20546" name="Group Box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00000000-0008-0000-0000-00004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20547" name="Group Box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00000000-0008-0000-0000-00004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20548" name="Group Box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00000000-0008-0000-0000-00004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0549" name="Group Box 69" hidden="1">
              <a:extLst>
                <a:ext uri="{63B3BB69-23CF-44E3-9099-C40C66FF867C}">
                  <a14:compatExt spid="_x0000_s20549"/>
                </a:ext>
                <a:ext uri="{FF2B5EF4-FFF2-40B4-BE49-F238E27FC236}">
                  <a16:creationId xmlns:a16="http://schemas.microsoft.com/office/drawing/2014/main" id="{00000000-0008-0000-0000-00004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0558" name="Group Box 78" hidden="1">
              <a:extLst>
                <a:ext uri="{63B3BB69-23CF-44E3-9099-C40C66FF867C}">
                  <a14:compatExt spid="_x0000_s20558"/>
                </a:ext>
                <a:ext uri="{FF2B5EF4-FFF2-40B4-BE49-F238E27FC236}">
                  <a16:creationId xmlns:a16="http://schemas.microsoft.com/office/drawing/2014/main" id="{00000000-0008-0000-0000-00004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165100</xdr:rowOff>
        </xdr:to>
        <xdr:sp macro="" textlink="">
          <xdr:nvSpPr>
            <xdr:cNvPr id="20563" name="Group Box 83" hidden="1">
              <a:extLst>
                <a:ext uri="{63B3BB69-23CF-44E3-9099-C40C66FF867C}">
                  <a14:compatExt spid="_x0000_s20563"/>
                </a:ext>
                <a:ext uri="{FF2B5EF4-FFF2-40B4-BE49-F238E27FC236}">
                  <a16:creationId xmlns:a16="http://schemas.microsoft.com/office/drawing/2014/main" id="{00000000-0008-0000-0000-00005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19783"/>
              <a:ext cx="0" cy="0"/>
              <a:chOff x="-34414" y="50197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0664" name="Group Box 184" hidden="1">
              <a:extLst>
                <a:ext uri="{63B3BB69-23CF-44E3-9099-C40C66FF867C}">
                  <a14:compatExt spid="_x0000_s20664"/>
                </a:ext>
                <a:ext uri="{FF2B5EF4-FFF2-40B4-BE49-F238E27FC236}">
                  <a16:creationId xmlns:a16="http://schemas.microsoft.com/office/drawing/2014/main" id="{00000000-0008-0000-0000-0000B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20669" name="Group Box 189" hidden="1">
              <a:extLst>
                <a:ext uri="{63B3BB69-23CF-44E3-9099-C40C66FF867C}">
                  <a14:compatExt spid="_x0000_s20669"/>
                </a:ext>
                <a:ext uri="{FF2B5EF4-FFF2-40B4-BE49-F238E27FC236}">
                  <a16:creationId xmlns:a16="http://schemas.microsoft.com/office/drawing/2014/main" id="{00000000-0008-0000-0000-0000B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24577" name="Group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24578" name="Group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1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4579" name="Group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1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24580" name="Group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1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24581" name="Group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1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24582" name="Group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1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4583" name="Group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1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24584" name="Group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1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24585" name="Group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1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24586" name="Group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1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24587" name="Group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1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4588" name="Group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1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4589" name="Group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1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4590" name="Group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1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19783"/>
              <a:ext cx="0" cy="0"/>
              <a:chOff x="-34414" y="50197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4591" name="Group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01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24592" name="Group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01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60220</xdr:colOff>
      <xdr:row>15</xdr:row>
      <xdr:rowOff>152396</xdr:rowOff>
    </xdr:from>
    <xdr:to>
      <xdr:col>30</xdr:col>
      <xdr:colOff>90947</xdr:colOff>
      <xdr:row>22</xdr:row>
      <xdr:rowOff>146050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25520" y="3790946"/>
          <a:ext cx="3199377" cy="1568454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topLeftCell="A13" zoomScaleNormal="53" zoomScaleSheetLayoutView="100" workbookViewId="0">
      <selection activeCell="B7" sqref="B7:J9"/>
    </sheetView>
  </sheetViews>
  <sheetFormatPr defaultColWidth="9" defaultRowHeight="13"/>
  <cols>
    <col min="1" max="1" width="3.83203125" style="166" customWidth="1"/>
    <col min="2" max="6" width="2.25" style="166" customWidth="1"/>
    <col min="7" max="9" width="2.08203125" style="166" customWidth="1"/>
    <col min="10" max="10" width="1.83203125" style="166" customWidth="1"/>
    <col min="11" max="15" width="2.08203125" style="166" customWidth="1"/>
    <col min="16" max="16" width="2.75" style="166" customWidth="1"/>
    <col min="17" max="19" width="2.08203125" style="166" customWidth="1"/>
    <col min="20" max="20" width="1.33203125" style="166" customWidth="1"/>
    <col min="21" max="31" width="2.08203125" style="166" customWidth="1"/>
    <col min="32" max="38" width="2.75" style="166" customWidth="1"/>
    <col min="39" max="39" width="2.25" style="166" customWidth="1"/>
    <col min="40" max="41" width="2.08203125" style="166" customWidth="1"/>
    <col min="42" max="42" width="1.58203125" style="166" customWidth="1"/>
    <col min="43" max="43" width="2" style="166" customWidth="1"/>
    <col min="44" max="44" width="1.5" style="166" customWidth="1"/>
    <col min="45" max="53" width="2.33203125" style="166" customWidth="1"/>
    <col min="54" max="54" width="1.58203125" style="166" customWidth="1"/>
    <col min="55" max="57" width="2.33203125" style="166" customWidth="1"/>
    <col min="58" max="74" width="2.25" style="166" customWidth="1"/>
    <col min="75" max="75" width="2.33203125" style="166" customWidth="1"/>
    <col min="76" max="76" width="2.25" style="166" customWidth="1"/>
    <col min="77" max="77" width="2.83203125" style="166" customWidth="1"/>
    <col min="78" max="87" width="2.25" style="166" customWidth="1"/>
    <col min="88" max="88" width="3.08203125" style="166" customWidth="1"/>
    <col min="89" max="90" width="2.25" style="166" customWidth="1"/>
    <col min="91" max="91" width="3" style="166" customWidth="1"/>
    <col min="92" max="93" width="2.25" style="166" customWidth="1"/>
    <col min="94" max="96" width="2.08203125" style="166" customWidth="1"/>
    <col min="97" max="100" width="2.33203125" style="166" customWidth="1"/>
    <col min="101" max="101" width="2" style="166" customWidth="1"/>
    <col min="102" max="110" width="2.33203125" style="166" customWidth="1"/>
    <col min="111" max="120" width="1.58203125" style="166" customWidth="1"/>
    <col min="121" max="16384" width="9" style="166"/>
  </cols>
  <sheetData>
    <row r="1" spans="2:90" ht="21.75" customHeight="1">
      <c r="B1" s="269" t="s">
        <v>68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</row>
    <row r="2" spans="2:90" ht="18" customHeight="1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Q2" s="167" t="s">
        <v>67</v>
      </c>
      <c r="AR2" s="168"/>
      <c r="AS2" s="168"/>
      <c r="AT2" s="168"/>
      <c r="AU2" s="168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S2" s="170"/>
      <c r="BT2" s="171"/>
      <c r="BU2" s="172"/>
      <c r="BV2" s="172"/>
      <c r="BW2" s="172"/>
      <c r="BX2" s="172"/>
      <c r="BY2" s="172"/>
      <c r="BZ2" s="172"/>
      <c r="CA2" s="172"/>
    </row>
    <row r="3" spans="2:90" ht="18" customHeight="1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O3" s="173"/>
      <c r="AQ3" s="248" t="s">
        <v>113</v>
      </c>
      <c r="AR3" s="249"/>
      <c r="AS3" s="249"/>
      <c r="AT3" s="249"/>
      <c r="AU3" s="249"/>
      <c r="AV3" s="249"/>
      <c r="AW3" s="250"/>
      <c r="AX3" s="239" t="s">
        <v>112</v>
      </c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1"/>
    </row>
    <row r="4" spans="2:90" s="175" customFormat="1" ht="19.5" customHeight="1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7"/>
      <c r="AP4" s="178"/>
      <c r="AQ4" s="254"/>
      <c r="AR4" s="255"/>
      <c r="AS4" s="255"/>
      <c r="AT4" s="255"/>
      <c r="AU4" s="255"/>
      <c r="AV4" s="255"/>
      <c r="AW4" s="256"/>
      <c r="AX4" s="245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7"/>
      <c r="CB4" s="166"/>
    </row>
    <row r="5" spans="2:90" ht="15.75" customHeight="1">
      <c r="B5" s="167" t="s">
        <v>26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AF5" s="226" t="s">
        <v>57</v>
      </c>
      <c r="AG5" s="226"/>
      <c r="AH5" s="226"/>
      <c r="AI5" s="226"/>
      <c r="AJ5" s="226"/>
      <c r="AK5" s="226"/>
      <c r="AL5" s="226"/>
      <c r="AM5" s="180"/>
      <c r="AO5" s="173"/>
      <c r="AQ5" s="181"/>
      <c r="AR5" s="181"/>
      <c r="AS5" s="181"/>
      <c r="AT5" s="181"/>
      <c r="AU5" s="181"/>
      <c r="AV5" s="181"/>
      <c r="AW5" s="181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75"/>
      <c r="CC5" s="179"/>
      <c r="CD5" s="179"/>
      <c r="CE5" s="179"/>
      <c r="CF5" s="179"/>
      <c r="CG5" s="179"/>
      <c r="CH5" s="179"/>
      <c r="CI5" s="179"/>
      <c r="CJ5" s="179"/>
      <c r="CK5" s="179"/>
      <c r="CL5" s="179"/>
    </row>
    <row r="6" spans="2:90" ht="25.5" customHeight="1" thickBot="1">
      <c r="B6" s="276" t="s">
        <v>0</v>
      </c>
      <c r="C6" s="276"/>
      <c r="D6" s="276"/>
      <c r="E6" s="276"/>
      <c r="F6" s="276"/>
      <c r="G6" s="276"/>
      <c r="H6" s="276"/>
      <c r="I6" s="276"/>
      <c r="J6" s="276"/>
      <c r="K6" s="273" t="s">
        <v>58</v>
      </c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5"/>
      <c r="AF6" s="260" t="str">
        <f>"月額賃金改善Ⅱ"</f>
        <v>月額賃金改善Ⅱ</v>
      </c>
      <c r="AG6" s="260" t="s">
        <v>44</v>
      </c>
      <c r="AH6" s="260" t="s">
        <v>45</v>
      </c>
      <c r="AI6" s="260" t="s">
        <v>46</v>
      </c>
      <c r="AJ6" s="260" t="s">
        <v>47</v>
      </c>
      <c r="AK6" s="260" t="s">
        <v>48</v>
      </c>
      <c r="AL6" s="260" t="s">
        <v>52</v>
      </c>
      <c r="AM6" s="183"/>
      <c r="AO6" s="173"/>
      <c r="AQ6" s="248" t="s">
        <v>64</v>
      </c>
      <c r="AR6" s="249"/>
      <c r="AS6" s="249"/>
      <c r="AT6" s="249"/>
      <c r="AU6" s="249"/>
      <c r="AV6" s="249"/>
      <c r="AW6" s="250"/>
      <c r="AX6" s="239" t="s">
        <v>193</v>
      </c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1"/>
      <c r="CB6" s="179"/>
    </row>
    <row r="7" spans="2:90" ht="18.75" customHeight="1">
      <c r="B7" s="277"/>
      <c r="C7" s="278"/>
      <c r="D7" s="278"/>
      <c r="E7" s="278"/>
      <c r="F7" s="278"/>
      <c r="G7" s="278"/>
      <c r="H7" s="278"/>
      <c r="I7" s="278"/>
      <c r="J7" s="279"/>
      <c r="K7" s="206"/>
      <c r="L7" s="206"/>
      <c r="M7" s="206"/>
      <c r="N7" s="206"/>
      <c r="O7" s="207"/>
      <c r="P7" s="210"/>
      <c r="Q7" s="211"/>
      <c r="R7" s="211"/>
      <c r="S7" s="211"/>
      <c r="T7" s="212"/>
      <c r="U7" s="216"/>
      <c r="V7" s="217"/>
      <c r="W7" s="217"/>
      <c r="X7" s="217"/>
      <c r="Y7" s="218"/>
      <c r="Z7" s="222" t="s">
        <v>43</v>
      </c>
      <c r="AA7" s="223"/>
      <c r="AB7" s="223"/>
      <c r="AC7" s="224"/>
      <c r="AF7" s="260"/>
      <c r="AG7" s="260"/>
      <c r="AH7" s="260"/>
      <c r="AI7" s="260"/>
      <c r="AJ7" s="260"/>
      <c r="AK7" s="260"/>
      <c r="AL7" s="260"/>
      <c r="AM7" s="183"/>
      <c r="AO7" s="173"/>
      <c r="AQ7" s="251"/>
      <c r="AR7" s="252"/>
      <c r="AS7" s="252"/>
      <c r="AT7" s="252"/>
      <c r="AU7" s="252"/>
      <c r="AV7" s="252"/>
      <c r="AW7" s="253"/>
      <c r="AX7" s="242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4"/>
    </row>
    <row r="8" spans="2:90" ht="13.5" customHeight="1">
      <c r="B8" s="280"/>
      <c r="C8" s="281"/>
      <c r="D8" s="281"/>
      <c r="E8" s="281"/>
      <c r="F8" s="281"/>
      <c r="G8" s="281"/>
      <c r="H8" s="281"/>
      <c r="I8" s="281"/>
      <c r="J8" s="282"/>
      <c r="K8" s="208"/>
      <c r="L8" s="208"/>
      <c r="M8" s="208"/>
      <c r="N8" s="208"/>
      <c r="O8" s="209"/>
      <c r="P8" s="213"/>
      <c r="Q8" s="214"/>
      <c r="R8" s="214"/>
      <c r="S8" s="214"/>
      <c r="T8" s="215"/>
      <c r="U8" s="219"/>
      <c r="V8" s="220"/>
      <c r="W8" s="220"/>
      <c r="X8" s="220"/>
      <c r="Y8" s="221"/>
      <c r="Z8" s="225"/>
      <c r="AA8" s="226"/>
      <c r="AB8" s="226"/>
      <c r="AC8" s="227"/>
      <c r="AF8" s="260"/>
      <c r="AG8" s="260"/>
      <c r="AH8" s="260"/>
      <c r="AI8" s="260"/>
      <c r="AJ8" s="260"/>
      <c r="AK8" s="260"/>
      <c r="AL8" s="260"/>
      <c r="AM8" s="183"/>
      <c r="AO8" s="173"/>
      <c r="AQ8" s="254"/>
      <c r="AR8" s="255"/>
      <c r="AS8" s="255"/>
      <c r="AT8" s="255"/>
      <c r="AU8" s="255"/>
      <c r="AV8" s="255"/>
      <c r="AW8" s="256"/>
      <c r="AX8" s="245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7"/>
    </row>
    <row r="9" spans="2:90" ht="16.5" customHeight="1" thickBot="1">
      <c r="B9" s="283"/>
      <c r="C9" s="284"/>
      <c r="D9" s="284"/>
      <c r="E9" s="284"/>
      <c r="F9" s="284"/>
      <c r="G9" s="284"/>
      <c r="H9" s="284"/>
      <c r="I9" s="284"/>
      <c r="J9" s="285"/>
      <c r="K9" s="264" t="str">
        <f>IFERROR(VLOOKUP(B7,【参考】数式用!$A$5:$J$37,MATCH(K7,【参考】数式用!$B$4:$J$4,0)+1,0),"")</f>
        <v/>
      </c>
      <c r="L9" s="265"/>
      <c r="M9" s="265"/>
      <c r="N9" s="265"/>
      <c r="O9" s="266"/>
      <c r="P9" s="264" t="str">
        <f>IFERROR(VLOOKUP(B7,【参考】数式用!$A$5:$J$37,MATCH(P7,【参考】数式用!$B$4:$J$4,0)+1,0),"")</f>
        <v/>
      </c>
      <c r="Q9" s="265"/>
      <c r="R9" s="265"/>
      <c r="S9" s="265"/>
      <c r="T9" s="266"/>
      <c r="U9" s="267" t="str">
        <f>IFERROR(VLOOKUP(B7,【参考】数式用!$A$5:$J$37,MATCH(U7,【参考】数式用!$B$4:$J$4,0)+1,0),"")</f>
        <v/>
      </c>
      <c r="V9" s="265"/>
      <c r="W9" s="265"/>
      <c r="X9" s="265"/>
      <c r="Y9" s="266"/>
      <c r="Z9" s="257">
        <f>SUM(K9,P9,U9)</f>
        <v>0</v>
      </c>
      <c r="AA9" s="258"/>
      <c r="AB9" s="258"/>
      <c r="AC9" s="259"/>
      <c r="AF9" s="260"/>
      <c r="AG9" s="260"/>
      <c r="AH9" s="260"/>
      <c r="AI9" s="260"/>
      <c r="AJ9" s="260"/>
      <c r="AK9" s="260"/>
      <c r="AL9" s="260"/>
      <c r="AM9" s="183"/>
      <c r="AO9" s="173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</row>
    <row r="10" spans="2:90" ht="26.25" customHeight="1">
      <c r="B10" s="184"/>
      <c r="C10" s="184"/>
      <c r="D10" s="184"/>
      <c r="E10" s="184"/>
      <c r="F10" s="184"/>
      <c r="G10" s="185"/>
      <c r="H10" s="185"/>
      <c r="I10" s="185"/>
      <c r="J10" s="185"/>
      <c r="K10" s="185"/>
      <c r="L10" s="185"/>
      <c r="M10" s="185"/>
      <c r="N10" s="185"/>
      <c r="O10" s="185"/>
      <c r="P10" s="186"/>
      <c r="Q10" s="186"/>
      <c r="R10" s="186"/>
      <c r="S10" s="186"/>
      <c r="T10" s="186"/>
      <c r="U10" s="186"/>
      <c r="AF10" s="260"/>
      <c r="AG10" s="260"/>
      <c r="AH10" s="260"/>
      <c r="AI10" s="260"/>
      <c r="AJ10" s="260"/>
      <c r="AK10" s="260"/>
      <c r="AL10" s="260"/>
      <c r="AM10" s="183"/>
      <c r="AO10" s="173"/>
      <c r="AQ10" s="248" t="s">
        <v>65</v>
      </c>
      <c r="AR10" s="249"/>
      <c r="AS10" s="249"/>
      <c r="AT10" s="249"/>
      <c r="AU10" s="249"/>
      <c r="AV10" s="249"/>
      <c r="AW10" s="250"/>
      <c r="AX10" s="239" t="s">
        <v>192</v>
      </c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1"/>
      <c r="CC10" s="186"/>
      <c r="CD10" s="187"/>
      <c r="CE10" s="187"/>
      <c r="CF10" s="187"/>
      <c r="CG10" s="187"/>
      <c r="CH10" s="187"/>
      <c r="CI10" s="188"/>
      <c r="CJ10" s="188"/>
      <c r="CK10" s="188"/>
      <c r="CL10" s="188"/>
    </row>
    <row r="11" spans="2:90" ht="15" customHeight="1">
      <c r="B11" s="167" t="s">
        <v>49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AF11" s="260"/>
      <c r="AG11" s="260"/>
      <c r="AH11" s="260"/>
      <c r="AI11" s="260"/>
      <c r="AJ11" s="260"/>
      <c r="AK11" s="260"/>
      <c r="AL11" s="260"/>
      <c r="AM11" s="183"/>
      <c r="AO11" s="173"/>
      <c r="AQ11" s="254"/>
      <c r="AR11" s="255"/>
      <c r="AS11" s="255"/>
      <c r="AT11" s="255"/>
      <c r="AU11" s="255"/>
      <c r="AV11" s="255"/>
      <c r="AW11" s="256"/>
      <c r="AX11" s="245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7"/>
      <c r="CB11" s="186"/>
    </row>
    <row r="12" spans="2:90" ht="15" customHeight="1" thickBot="1">
      <c r="B12" s="189" t="s">
        <v>59</v>
      </c>
      <c r="C12" s="179"/>
      <c r="D12" s="179"/>
      <c r="E12" s="179"/>
      <c r="F12" s="179"/>
      <c r="G12" s="179"/>
      <c r="AE12" s="171"/>
      <c r="AF12" s="260"/>
      <c r="AG12" s="260"/>
      <c r="AH12" s="260"/>
      <c r="AI12" s="260"/>
      <c r="AJ12" s="260"/>
      <c r="AK12" s="260"/>
      <c r="AL12" s="260"/>
      <c r="AM12" s="183"/>
      <c r="AN12" s="171"/>
      <c r="AO12" s="173"/>
    </row>
    <row r="13" spans="2:90" ht="24.75" customHeight="1">
      <c r="B13" s="233" t="str">
        <f>IFERROR(IF(VLOOKUP(B28,【参考】数式用2!E6:L23,3,FALSE)="","",VLOOKUP(B28,【参考】数式用2!E6:L23,3,FALSE)),"")</f>
        <v/>
      </c>
      <c r="C13" s="234"/>
      <c r="D13" s="234"/>
      <c r="E13" s="234"/>
      <c r="F13" s="234"/>
      <c r="G13" s="234"/>
      <c r="H13" s="235"/>
      <c r="I13" s="294" t="str">
        <f>IFERROR(VLOOKUP(B28,【参考】数式用2!E6:L23,4,FALSE),"")</f>
        <v/>
      </c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5"/>
      <c r="AD13" s="229" t="s">
        <v>69</v>
      </c>
      <c r="AE13" s="230"/>
      <c r="AF13" s="204" t="str">
        <f>IF(U7="ベア加算","",IF(OR(B13="新加算Ⅰ",B13="新加算Ⅱ",B13="新加算Ⅲ",B13="新加算Ⅳ"),"○",""))</f>
        <v/>
      </c>
      <c r="AG13" s="20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4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4" t="str">
        <f>IF(OR(B13="新加算Ⅰ",B13="新加算Ⅱ",B13="新加算Ⅲ",B13="新加算Ⅴ(１)",B13="新加算Ⅴ(３)",B13="新加算Ⅴ(８)"),"○","")</f>
        <v/>
      </c>
      <c r="AJ13" s="20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4" t="str">
        <f>IF(OR(B13="新加算Ⅰ",B13="新加算Ⅴ(１)",B13="新加算Ⅴ(２)",B13="新加算Ⅴ(５)",B13="新加算Ⅴ(７)",B13="新加算Ⅴ(10)"),"○","")</f>
        <v/>
      </c>
      <c r="AL13" s="204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83"/>
      <c r="AN13" s="171"/>
      <c r="AO13" s="173"/>
      <c r="AQ13" s="231" t="s">
        <v>66</v>
      </c>
      <c r="AR13" s="231"/>
      <c r="AS13" s="231"/>
      <c r="AT13" s="231"/>
      <c r="AU13" s="231"/>
      <c r="AV13" s="231"/>
      <c r="AW13" s="231"/>
      <c r="AX13" s="232" t="s">
        <v>191</v>
      </c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</row>
    <row r="14" spans="2:90" ht="24.75" customHeight="1" thickBot="1">
      <c r="B14" s="236" t="str">
        <f>IFERROR(VLOOKUP(B7,【参考】数式用!$A$5:$AB$37,MATCH(B13,【参考】数式用!$B$4:$AB$4,0)+1,FALSE),"")</f>
        <v/>
      </c>
      <c r="C14" s="237"/>
      <c r="D14" s="237"/>
      <c r="E14" s="237"/>
      <c r="F14" s="237"/>
      <c r="G14" s="237"/>
      <c r="H14" s="238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7"/>
      <c r="AD14" s="229"/>
      <c r="AE14" s="230"/>
      <c r="AF14" s="205"/>
      <c r="AG14" s="205"/>
      <c r="AH14" s="205"/>
      <c r="AI14" s="205"/>
      <c r="AJ14" s="205"/>
      <c r="AK14" s="205"/>
      <c r="AL14" s="205"/>
      <c r="AM14" s="183"/>
      <c r="AN14" s="171"/>
      <c r="AO14" s="173"/>
      <c r="AQ14" s="231"/>
      <c r="AR14" s="231"/>
      <c r="AS14" s="231"/>
      <c r="AT14" s="231"/>
      <c r="AU14" s="231"/>
      <c r="AV14" s="231"/>
      <c r="AW14" s="231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</row>
    <row r="15" spans="2:90" ht="15" customHeight="1">
      <c r="C15" s="190"/>
      <c r="D15" s="190"/>
      <c r="E15" s="190"/>
      <c r="F15" s="190"/>
      <c r="G15" s="190"/>
      <c r="H15" s="190"/>
      <c r="I15" s="286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191"/>
      <c r="AE15" s="191"/>
      <c r="AF15" s="183"/>
      <c r="AG15" s="183"/>
      <c r="AH15" s="183"/>
      <c r="AI15" s="183"/>
      <c r="AJ15" s="183"/>
      <c r="AK15" s="183"/>
      <c r="AL15" s="183"/>
      <c r="AM15" s="183"/>
      <c r="AN15" s="171"/>
      <c r="AO15" s="173"/>
      <c r="AQ15" s="192"/>
      <c r="AR15" s="192"/>
      <c r="AS15" s="192"/>
      <c r="AT15" s="192"/>
      <c r="AU15" s="192"/>
      <c r="AV15" s="192"/>
      <c r="AW15" s="192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</row>
    <row r="16" spans="2:90" ht="14.25" customHeight="1">
      <c r="C16" s="190"/>
      <c r="D16" s="190"/>
      <c r="E16" s="190"/>
      <c r="F16" s="190"/>
      <c r="G16" s="190"/>
      <c r="H16" s="190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191"/>
      <c r="AE16" s="191"/>
      <c r="AF16" s="183"/>
      <c r="AG16" s="183"/>
      <c r="AH16" s="183"/>
      <c r="AI16" s="183"/>
      <c r="AJ16" s="183"/>
      <c r="AK16" s="183"/>
      <c r="AL16" s="183"/>
      <c r="AM16" s="183"/>
      <c r="AN16" s="171"/>
      <c r="AO16" s="173"/>
      <c r="AQ16" s="231" t="s">
        <v>62</v>
      </c>
      <c r="AR16" s="231"/>
      <c r="AS16" s="231"/>
      <c r="AT16" s="231"/>
      <c r="AU16" s="231"/>
      <c r="AV16" s="231"/>
      <c r="AW16" s="231"/>
      <c r="AX16" s="268" t="s">
        <v>56</v>
      </c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</row>
    <row r="17" spans="2:80" ht="15" customHeight="1" thickBot="1">
      <c r="B17" s="194" t="s">
        <v>61</v>
      </c>
      <c r="C17" s="195"/>
      <c r="D17" s="195"/>
      <c r="E17" s="170"/>
      <c r="F17" s="170"/>
      <c r="G17" s="170"/>
      <c r="H17" s="170"/>
      <c r="I17" s="196"/>
      <c r="J17" s="196"/>
      <c r="K17" s="196"/>
      <c r="L17" s="196"/>
      <c r="M17" s="197"/>
      <c r="N17" s="197"/>
      <c r="O17" s="197"/>
      <c r="P17" s="197"/>
      <c r="Q17" s="197"/>
      <c r="R17" s="197"/>
      <c r="S17" s="197"/>
      <c r="T17" s="196"/>
      <c r="U17" s="196"/>
      <c r="V17" s="181"/>
      <c r="W17" s="181"/>
      <c r="X17" s="197"/>
      <c r="Y17" s="197"/>
      <c r="Z17" s="197"/>
      <c r="AA17" s="197"/>
      <c r="AB17" s="197"/>
      <c r="AC17" s="197"/>
      <c r="AE17" s="171"/>
      <c r="AF17" s="198"/>
      <c r="AG17" s="198"/>
      <c r="AH17" s="198"/>
      <c r="AI17" s="198"/>
      <c r="AJ17" s="198"/>
      <c r="AK17" s="198"/>
      <c r="AL17" s="198"/>
      <c r="AM17" s="198"/>
      <c r="AN17" s="171"/>
      <c r="AO17" s="173"/>
      <c r="AQ17" s="231"/>
      <c r="AR17" s="231"/>
      <c r="AS17" s="231"/>
      <c r="AT17" s="231"/>
      <c r="AU17" s="231"/>
      <c r="AV17" s="231"/>
      <c r="AW17" s="231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</row>
    <row r="18" spans="2:80" ht="24.75" customHeight="1">
      <c r="B18" s="261" t="str">
        <f>IFERROR(IF(VLOOKUP(B28,【参考】数式用2!E6:L23,5,FALSE)="","",VLOOKUP(B28,【参考】数式用2!E6:L23,5,FALSE)),"")</f>
        <v/>
      </c>
      <c r="C18" s="262"/>
      <c r="D18" s="262"/>
      <c r="E18" s="262"/>
      <c r="F18" s="262"/>
      <c r="G18" s="262"/>
      <c r="H18" s="263"/>
      <c r="I18" s="294" t="str">
        <f>IFERROR(VLOOKUP(B28,【参考】数式用2!E6:L23,6,FALSE),"")</f>
        <v/>
      </c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5"/>
      <c r="AD18" s="229" t="s">
        <v>69</v>
      </c>
      <c r="AE18" s="230"/>
      <c r="AF18" s="204" t="str">
        <f>IF(U7="ベア加算","",IF(OR(B18="新加算Ⅰ",B18="新加算Ⅱ",B18="新加算Ⅲ",B18="新加算Ⅳ"),"○",""))</f>
        <v/>
      </c>
      <c r="AG18" s="20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4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4" t="str">
        <f>IF(OR(B18="新加算Ⅰ",B18="新加算Ⅱ",B18="新加算Ⅲ",B18="新加算Ⅴ(１)",B18="新加算Ⅴ(３)",B18="新加算Ⅴ(８)"),"○","")</f>
        <v/>
      </c>
      <c r="AJ18" s="20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4" t="str">
        <f>IF(OR(B18="新加算Ⅰ",B18="新加算Ⅴ(１)",B18="新加算Ⅴ(２)",B18="新加算Ⅴ(５)",B18="新加算Ⅴ(７)",B18="新加算Ⅴ(10)"),"○","")</f>
        <v/>
      </c>
      <c r="AL18" s="204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83"/>
      <c r="AN18" s="171"/>
      <c r="AO18" s="173"/>
      <c r="AQ18" s="231"/>
      <c r="AR18" s="231"/>
      <c r="AS18" s="231"/>
      <c r="AT18" s="231"/>
      <c r="AU18" s="231"/>
      <c r="AV18" s="231"/>
      <c r="AW18" s="231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</row>
    <row r="19" spans="2:80" ht="17.25" customHeight="1">
      <c r="B19" s="288" t="str">
        <f>IFERROR(VLOOKUP(B7,【参考】数式用!$A$5:$AB$27,MATCH(B18,【参考】数式用!$B$4:$AB$4,0)+1,FALSE),"")</f>
        <v/>
      </c>
      <c r="C19" s="289"/>
      <c r="D19" s="289"/>
      <c r="E19" s="289"/>
      <c r="F19" s="289"/>
      <c r="G19" s="289"/>
      <c r="H19" s="290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98"/>
      <c r="AD19" s="229"/>
      <c r="AE19" s="230"/>
      <c r="AF19" s="228"/>
      <c r="AG19" s="228"/>
      <c r="AH19" s="228"/>
      <c r="AI19" s="228"/>
      <c r="AJ19" s="228"/>
      <c r="AK19" s="228"/>
      <c r="AL19" s="228"/>
      <c r="AM19" s="183"/>
      <c r="AN19" s="171"/>
      <c r="AO19" s="173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</row>
    <row r="20" spans="2:80" ht="9.75" customHeight="1" thickBot="1">
      <c r="B20" s="291"/>
      <c r="C20" s="292"/>
      <c r="D20" s="292"/>
      <c r="E20" s="292"/>
      <c r="F20" s="292"/>
      <c r="G20" s="292"/>
      <c r="H20" s="293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7"/>
      <c r="AD20" s="229"/>
      <c r="AE20" s="230"/>
      <c r="AF20" s="205"/>
      <c r="AG20" s="205"/>
      <c r="AH20" s="205"/>
      <c r="AI20" s="205"/>
      <c r="AJ20" s="205"/>
      <c r="AK20" s="205"/>
      <c r="AL20" s="205"/>
      <c r="AM20" s="183"/>
      <c r="AN20" s="171"/>
      <c r="AO20" s="173"/>
      <c r="AP20" s="200"/>
      <c r="AQ20" s="231" t="s">
        <v>63</v>
      </c>
      <c r="AR20" s="231"/>
      <c r="AS20" s="231"/>
      <c r="AT20" s="231"/>
      <c r="AU20" s="231"/>
      <c r="AV20" s="231"/>
      <c r="AW20" s="231"/>
      <c r="AX20" s="232" t="str">
        <f>IFERROR(VLOOKUP(B7,【参考】数式用!AF5:AG37,2,0),"")</f>
        <v/>
      </c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</row>
    <row r="21" spans="2:80" ht="28.5" customHeight="1">
      <c r="B21" s="201"/>
      <c r="C21" s="201"/>
      <c r="D21" s="201"/>
      <c r="E21" s="201"/>
      <c r="F21" s="201"/>
      <c r="G21" s="201"/>
      <c r="H21" s="201"/>
      <c r="I21" s="286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191"/>
      <c r="AE21" s="191"/>
      <c r="AF21" s="183"/>
      <c r="AG21" s="183"/>
      <c r="AH21" s="183"/>
      <c r="AI21" s="183"/>
      <c r="AJ21" s="183"/>
      <c r="AK21" s="183"/>
      <c r="AL21" s="183"/>
      <c r="AM21" s="183"/>
      <c r="AN21" s="171"/>
      <c r="AO21" s="173"/>
      <c r="AQ21" s="231"/>
      <c r="AR21" s="231"/>
      <c r="AS21" s="231"/>
      <c r="AT21" s="231"/>
      <c r="AU21" s="231"/>
      <c r="AV21" s="231"/>
      <c r="AW21" s="231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</row>
    <row r="22" spans="2:80" ht="15.75" customHeight="1" thickBot="1">
      <c r="B22" s="202" t="s">
        <v>60</v>
      </c>
      <c r="C22" s="203"/>
      <c r="D22" s="203"/>
      <c r="E22" s="170"/>
      <c r="F22" s="170"/>
      <c r="G22" s="170"/>
      <c r="H22" s="170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81"/>
      <c r="W22" s="181"/>
      <c r="X22" s="181"/>
      <c r="Y22" s="181"/>
      <c r="Z22" s="181"/>
      <c r="AA22" s="181"/>
      <c r="AB22" s="181"/>
      <c r="AC22" s="181"/>
      <c r="AE22" s="171"/>
      <c r="AF22" s="198"/>
      <c r="AG22" s="198"/>
      <c r="AH22" s="198"/>
      <c r="AI22" s="198"/>
      <c r="AJ22" s="198"/>
      <c r="AK22" s="198"/>
      <c r="AL22" s="198"/>
      <c r="AM22" s="198"/>
      <c r="AN22" s="171"/>
      <c r="AO22" s="173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</row>
    <row r="23" spans="2:80" ht="24.75" customHeight="1">
      <c r="B23" s="261" t="str">
        <f>IFERROR(IF(VLOOKUP(B28,【参考】数式用2!E6:L23,7,FALSE)="","",VLOOKUP(B28,【参考】数式用2!E6:L23,7,FALSE)),"")</f>
        <v/>
      </c>
      <c r="C23" s="262"/>
      <c r="D23" s="262"/>
      <c r="E23" s="262"/>
      <c r="F23" s="262"/>
      <c r="G23" s="262"/>
      <c r="H23" s="263"/>
      <c r="I23" s="294" t="str">
        <f>IFERROR(VLOOKUP(B28,【参考】数式用2!E6:L23,8,FALSE),"")</f>
        <v/>
      </c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5"/>
      <c r="AD23" s="229" t="s">
        <v>69</v>
      </c>
      <c r="AE23" s="230"/>
      <c r="AF23" s="204" t="str">
        <f>IF(U7="ベア加算","",IF(OR(B23="新加算Ⅰ",B23="新加算Ⅱ",B23="新加算Ⅲ",B23="新加算Ⅳ"),"○",""))</f>
        <v/>
      </c>
      <c r="AG23" s="20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4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4" t="str">
        <f>IF(OR(B23="新加算Ⅰ",B23="新加算Ⅱ",B23="新加算Ⅲ",B23="新加算Ⅴ(１)",B23="新加算Ⅴ(３)",B23="新加算Ⅴ(８)"),"○","")</f>
        <v/>
      </c>
      <c r="AJ23" s="20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4" t="str">
        <f>IF(OR(B23="新加算Ⅰ",B23="新加算Ⅴ(１)",B23="新加算Ⅴ(２)",B23="新加算Ⅴ(５)",B23="新加算Ⅴ(７)",B23="新加算Ⅴ(10)"),"○","")</f>
        <v/>
      </c>
      <c r="AL23" s="204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83"/>
      <c r="AN23" s="171"/>
      <c r="AO23" s="173"/>
      <c r="AQ23" s="231" t="s">
        <v>51</v>
      </c>
      <c r="AR23" s="231"/>
      <c r="AS23" s="231"/>
      <c r="AT23" s="231"/>
      <c r="AU23" s="231"/>
      <c r="AV23" s="231"/>
      <c r="AW23" s="231"/>
      <c r="AX23" s="232" t="s">
        <v>194</v>
      </c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</row>
    <row r="24" spans="2:80" ht="24.75" customHeight="1" thickBot="1">
      <c r="B24" s="236" t="str">
        <f>IFERROR(VLOOKUP(B7,【参考】数式用!$A$5:$AB$27,MATCH(B23,【参考】数式用!$B$4:$AB$4,0)+1,FALSE),"")</f>
        <v/>
      </c>
      <c r="C24" s="237"/>
      <c r="D24" s="237"/>
      <c r="E24" s="237"/>
      <c r="F24" s="237"/>
      <c r="G24" s="237"/>
      <c r="H24" s="238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7"/>
      <c r="AD24" s="229"/>
      <c r="AE24" s="230"/>
      <c r="AF24" s="205"/>
      <c r="AG24" s="205"/>
      <c r="AH24" s="205"/>
      <c r="AI24" s="205"/>
      <c r="AJ24" s="205"/>
      <c r="AK24" s="205"/>
      <c r="AL24" s="205"/>
      <c r="AM24" s="183"/>
      <c r="AN24" s="171"/>
      <c r="AO24" s="173"/>
      <c r="AQ24" s="231"/>
      <c r="AR24" s="231"/>
      <c r="AS24" s="231"/>
      <c r="AT24" s="231"/>
      <c r="AU24" s="231"/>
      <c r="AV24" s="231"/>
      <c r="AW24" s="231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</row>
    <row r="25" spans="2:80" s="170" customFormat="1" ht="27" customHeight="1">
      <c r="B25" s="168"/>
      <c r="C25" s="168"/>
      <c r="D25" s="168"/>
      <c r="E25" s="168"/>
      <c r="F25" s="168"/>
      <c r="G25" s="169"/>
      <c r="H25" s="169"/>
      <c r="I25" s="286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E25" s="171"/>
      <c r="AF25" s="172"/>
      <c r="AG25" s="172"/>
      <c r="AH25" s="172"/>
      <c r="AI25" s="172"/>
      <c r="AJ25" s="172"/>
      <c r="AK25" s="172"/>
      <c r="AL25" s="172"/>
      <c r="AM25" s="172"/>
      <c r="AN25" s="171"/>
      <c r="AO25" s="173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66"/>
    </row>
    <row r="26" spans="2:80" s="170" customFormat="1" ht="20.25" customHeight="1"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1"/>
      <c r="BY26" s="181"/>
      <c r="BZ26" s="181"/>
      <c r="CA26" s="181"/>
    </row>
    <row r="27" spans="2:80" s="181" customFormat="1" ht="9" customHeight="1"/>
    <row r="28" spans="2:80" s="181" customFormat="1" ht="15" customHeight="1">
      <c r="B28" s="270" t="str">
        <f>K7&amp;P7&amp;U7</f>
        <v/>
      </c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2"/>
    </row>
    <row r="29" spans="2:80" s="181" customFormat="1" ht="15" customHeight="1"/>
    <row r="30" spans="2:80" s="181" customFormat="1" ht="15" customHeight="1"/>
    <row r="31" spans="2:80" s="181" customFormat="1" ht="9" customHeight="1"/>
    <row r="32" spans="2:80" s="181" customFormat="1" ht="15" customHeight="1"/>
    <row r="33" spans="1:79" s="181" customFormat="1" ht="15" customHeight="1"/>
    <row r="34" spans="1:79" s="181" customFormat="1" ht="15" customHeight="1"/>
    <row r="35" spans="1:79" s="181" customFormat="1" ht="9" customHeight="1"/>
    <row r="36" spans="1:79" s="181" customFormat="1" ht="15" customHeight="1"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</row>
    <row r="37" spans="1:79" s="181" customFormat="1" ht="15" customHeight="1"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</row>
    <row r="38" spans="1:79" s="181" customFormat="1" ht="15" customHeight="1"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</row>
    <row r="39" spans="1:79" s="181" customFormat="1" ht="9" customHeight="1"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</row>
    <row r="40" spans="1:79" s="181" customFormat="1" ht="15" customHeight="1"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</row>
    <row r="41" spans="1:79" s="181" customFormat="1" ht="15" customHeight="1"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</row>
    <row r="42" spans="1:79" s="181" customFormat="1" ht="15" customHeight="1"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</row>
    <row r="43" spans="1:79" s="181" customFormat="1" ht="9" customHeight="1"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</row>
    <row r="44" spans="1:79" s="181" customFormat="1" ht="15" customHeight="1"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66"/>
      <c r="BY44" s="166"/>
      <c r="BZ44" s="166"/>
      <c r="CA44" s="166"/>
    </row>
    <row r="45" spans="1:79" s="181" customFormat="1" ht="15" customHeight="1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</row>
    <row r="46" spans="1:79" ht="16" customHeight="1"/>
    <row r="47" spans="1:79" ht="16" customHeight="1"/>
    <row r="48" spans="1:79" ht="16" customHeight="1"/>
    <row r="49" s="166" customFormat="1" ht="16" customHeight="1"/>
    <row r="50" s="166" customFormat="1" ht="16" customHeight="1"/>
    <row r="51" s="166" customFormat="1" ht="16" customHeight="1"/>
    <row r="52" s="166" customFormat="1" ht="16" customHeight="1"/>
    <row r="53" s="166" customFormat="1" ht="16" customHeight="1"/>
  </sheetData>
  <sheetProtection algorithmName="SHA-512" hashValue="Y8n0Ju+PjvFxJi3bhwdgHvqLlusaT9KS5CsAbkN1C3uDprRR7EmWMV5DqeSqSATyDVmliC7ki5y8ciLrkHBN7g==" saltValue="xSAwxMReO99PclKg4nJGkg==" spinCount="100000" sheet="1" objects="1" scenarios="1"/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5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8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9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1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4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8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9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8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3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9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F21" sqref="F21"/>
    </sheetView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308" t="s">
        <v>68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</row>
    <row r="2" spans="2:90" ht="18" customHeight="1"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O3" s="78"/>
      <c r="AQ3" s="309" t="s">
        <v>113</v>
      </c>
      <c r="AR3" s="310"/>
      <c r="AS3" s="310"/>
      <c r="AT3" s="310"/>
      <c r="AU3" s="310"/>
      <c r="AV3" s="310"/>
      <c r="AW3" s="311"/>
      <c r="AX3" s="299" t="s">
        <v>112</v>
      </c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1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312"/>
      <c r="AR4" s="313"/>
      <c r="AS4" s="313"/>
      <c r="AT4" s="313"/>
      <c r="AU4" s="313"/>
      <c r="AV4" s="313"/>
      <c r="AW4" s="314"/>
      <c r="AX4" s="302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4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315" t="s">
        <v>57</v>
      </c>
      <c r="AG5" s="315"/>
      <c r="AH5" s="315"/>
      <c r="AI5" s="315"/>
      <c r="AJ5" s="315"/>
      <c r="AK5" s="315"/>
      <c r="AL5" s="315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316" t="s">
        <v>0</v>
      </c>
      <c r="C6" s="316"/>
      <c r="D6" s="316"/>
      <c r="E6" s="316"/>
      <c r="F6" s="316"/>
      <c r="G6" s="316"/>
      <c r="H6" s="316"/>
      <c r="I6" s="316"/>
      <c r="J6" s="316"/>
      <c r="K6" s="317" t="s">
        <v>58</v>
      </c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9"/>
      <c r="AF6" s="320" t="str">
        <f>"月額賃金改善Ⅱ"</f>
        <v>月額賃金改善Ⅱ</v>
      </c>
      <c r="AG6" s="320" t="s">
        <v>44</v>
      </c>
      <c r="AH6" s="320" t="s">
        <v>45</v>
      </c>
      <c r="AI6" s="320" t="s">
        <v>46</v>
      </c>
      <c r="AJ6" s="320" t="s">
        <v>47</v>
      </c>
      <c r="AK6" s="320" t="s">
        <v>48</v>
      </c>
      <c r="AL6" s="320" t="s">
        <v>52</v>
      </c>
      <c r="AM6" s="80"/>
      <c r="AO6" s="78"/>
      <c r="AQ6" s="309" t="s">
        <v>64</v>
      </c>
      <c r="AR6" s="310"/>
      <c r="AS6" s="310"/>
      <c r="AT6" s="310"/>
      <c r="AU6" s="310"/>
      <c r="AV6" s="310"/>
      <c r="AW6" s="311"/>
      <c r="AX6" s="299" t="s">
        <v>193</v>
      </c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1"/>
      <c r="CB6" s="1"/>
    </row>
    <row r="7" spans="2:90" ht="18.75" customHeight="1">
      <c r="B7" s="321" t="s">
        <v>132</v>
      </c>
      <c r="C7" s="322"/>
      <c r="D7" s="322"/>
      <c r="E7" s="322"/>
      <c r="F7" s="322"/>
      <c r="G7" s="322"/>
      <c r="H7" s="322"/>
      <c r="I7" s="322"/>
      <c r="J7" s="323"/>
      <c r="K7" s="206" t="s">
        <v>17</v>
      </c>
      <c r="L7" s="206"/>
      <c r="M7" s="206"/>
      <c r="N7" s="206"/>
      <c r="O7" s="207"/>
      <c r="P7" s="210" t="s">
        <v>2</v>
      </c>
      <c r="Q7" s="211"/>
      <c r="R7" s="211"/>
      <c r="S7" s="211"/>
      <c r="T7" s="212"/>
      <c r="U7" s="216" t="s">
        <v>3</v>
      </c>
      <c r="V7" s="217"/>
      <c r="W7" s="217"/>
      <c r="X7" s="217"/>
      <c r="Y7" s="218"/>
      <c r="Z7" s="330" t="s">
        <v>43</v>
      </c>
      <c r="AA7" s="331"/>
      <c r="AB7" s="331"/>
      <c r="AC7" s="332"/>
      <c r="AF7" s="320"/>
      <c r="AG7" s="320"/>
      <c r="AH7" s="320"/>
      <c r="AI7" s="320"/>
      <c r="AJ7" s="320"/>
      <c r="AK7" s="320"/>
      <c r="AL7" s="320"/>
      <c r="AM7" s="80"/>
      <c r="AO7" s="78"/>
      <c r="AQ7" s="342"/>
      <c r="AR7" s="343"/>
      <c r="AS7" s="343"/>
      <c r="AT7" s="343"/>
      <c r="AU7" s="343"/>
      <c r="AV7" s="343"/>
      <c r="AW7" s="344"/>
      <c r="AX7" s="305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6"/>
      <c r="BM7" s="306"/>
      <c r="BN7" s="306"/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7"/>
    </row>
    <row r="8" spans="2:90" ht="13.5" customHeight="1">
      <c r="B8" s="324"/>
      <c r="C8" s="325"/>
      <c r="D8" s="325"/>
      <c r="E8" s="325"/>
      <c r="F8" s="325"/>
      <c r="G8" s="325"/>
      <c r="H8" s="325"/>
      <c r="I8" s="325"/>
      <c r="J8" s="326"/>
      <c r="K8" s="208"/>
      <c r="L8" s="208"/>
      <c r="M8" s="208"/>
      <c r="N8" s="208"/>
      <c r="O8" s="209"/>
      <c r="P8" s="213"/>
      <c r="Q8" s="214"/>
      <c r="R8" s="214"/>
      <c r="S8" s="214"/>
      <c r="T8" s="215"/>
      <c r="U8" s="219"/>
      <c r="V8" s="220"/>
      <c r="W8" s="220"/>
      <c r="X8" s="220"/>
      <c r="Y8" s="221"/>
      <c r="Z8" s="333"/>
      <c r="AA8" s="315"/>
      <c r="AB8" s="315"/>
      <c r="AC8" s="334"/>
      <c r="AF8" s="320"/>
      <c r="AG8" s="320"/>
      <c r="AH8" s="320"/>
      <c r="AI8" s="320"/>
      <c r="AJ8" s="320"/>
      <c r="AK8" s="320"/>
      <c r="AL8" s="320"/>
      <c r="AM8" s="80"/>
      <c r="AO8" s="78"/>
      <c r="AQ8" s="312"/>
      <c r="AR8" s="313"/>
      <c r="AS8" s="313"/>
      <c r="AT8" s="313"/>
      <c r="AU8" s="313"/>
      <c r="AV8" s="313"/>
      <c r="AW8" s="314"/>
      <c r="AX8" s="302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4"/>
    </row>
    <row r="9" spans="2:90" ht="16.5" customHeight="1" thickBot="1">
      <c r="B9" s="327"/>
      <c r="C9" s="328"/>
      <c r="D9" s="328"/>
      <c r="E9" s="328"/>
      <c r="F9" s="328"/>
      <c r="G9" s="328"/>
      <c r="H9" s="328"/>
      <c r="I9" s="328"/>
      <c r="J9" s="329"/>
      <c r="K9" s="335">
        <f>IFERROR(VLOOKUP(B7,【参考】数式用!$A$5:$J$37,MATCH(K7,【参考】数式用!$B$4:$J$4,0)+1,0),"")</f>
        <v>3.2000000000000001E-2</v>
      </c>
      <c r="L9" s="336"/>
      <c r="M9" s="336"/>
      <c r="N9" s="336"/>
      <c r="O9" s="337"/>
      <c r="P9" s="335">
        <f>IFERROR(VLOOKUP(B7,【参考】数式用!$A$5:$J$37,MATCH(P7,【参考】数式用!$B$4:$J$4,0)+1,0),"")</f>
        <v>1.2999999999999999E-2</v>
      </c>
      <c r="Q9" s="336"/>
      <c r="R9" s="336"/>
      <c r="S9" s="336"/>
      <c r="T9" s="337"/>
      <c r="U9" s="338">
        <f>IFERROR(VLOOKUP(B7,【参考】数式用!$A$5:$J$37,MATCH(U7,【参考】数式用!$B$4:$J$4,0)+1,0),"")</f>
        <v>0</v>
      </c>
      <c r="V9" s="336"/>
      <c r="W9" s="336"/>
      <c r="X9" s="336"/>
      <c r="Y9" s="337"/>
      <c r="Z9" s="339">
        <f>SUM(K9,P9,U9)</f>
        <v>4.4999999999999998E-2</v>
      </c>
      <c r="AA9" s="340"/>
      <c r="AB9" s="340"/>
      <c r="AC9" s="341"/>
      <c r="AF9" s="320"/>
      <c r="AG9" s="320"/>
      <c r="AH9" s="320"/>
      <c r="AI9" s="320"/>
      <c r="AJ9" s="320"/>
      <c r="AK9" s="320"/>
      <c r="AL9" s="320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320"/>
      <c r="AG10" s="320"/>
      <c r="AH10" s="320"/>
      <c r="AI10" s="320"/>
      <c r="AJ10" s="320"/>
      <c r="AK10" s="320"/>
      <c r="AL10" s="320"/>
      <c r="AM10" s="80"/>
      <c r="AO10" s="78"/>
      <c r="AQ10" s="309" t="s">
        <v>65</v>
      </c>
      <c r="AR10" s="310"/>
      <c r="AS10" s="310"/>
      <c r="AT10" s="310"/>
      <c r="AU10" s="310"/>
      <c r="AV10" s="310"/>
      <c r="AW10" s="311"/>
      <c r="AX10" s="299" t="s">
        <v>192</v>
      </c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320"/>
      <c r="AG11" s="320"/>
      <c r="AH11" s="320"/>
      <c r="AI11" s="320"/>
      <c r="AJ11" s="320"/>
      <c r="AK11" s="320"/>
      <c r="AL11" s="320"/>
      <c r="AM11" s="80"/>
      <c r="AO11" s="78"/>
      <c r="AQ11" s="312"/>
      <c r="AR11" s="313"/>
      <c r="AS11" s="313"/>
      <c r="AT11" s="313"/>
      <c r="AU11" s="313"/>
      <c r="AV11" s="313"/>
      <c r="AW11" s="314"/>
      <c r="AX11" s="302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4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320"/>
      <c r="AG12" s="320"/>
      <c r="AH12" s="320"/>
      <c r="AI12" s="320"/>
      <c r="AJ12" s="320"/>
      <c r="AK12" s="320"/>
      <c r="AL12" s="320"/>
      <c r="AM12" s="80"/>
      <c r="AN12" s="4"/>
      <c r="AO12" s="78"/>
    </row>
    <row r="13" spans="2:90" ht="24.75" customHeight="1">
      <c r="B13" s="346" t="str">
        <f>IFERROR(IF(VLOOKUP(B28,【参考】数式用2!E6:L23,3,FALSE)="","",VLOOKUP(B28,【参考】数式用2!E6:L23,3,FALSE)),"")</f>
        <v>新加算Ⅱ</v>
      </c>
      <c r="C13" s="347"/>
      <c r="D13" s="347"/>
      <c r="E13" s="347"/>
      <c r="F13" s="347"/>
      <c r="G13" s="347"/>
      <c r="H13" s="348"/>
      <c r="I13" s="349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50"/>
      <c r="AD13" s="353" t="s">
        <v>69</v>
      </c>
      <c r="AE13" s="354"/>
      <c r="AF13" s="355" t="str">
        <f>IF(U7="ベア加算","",IF(OR(B13="新加算Ⅰ",B13="新加算Ⅱ",B13="新加算Ⅲ",B13="新加算Ⅳ"),"○",""))</f>
        <v>○</v>
      </c>
      <c r="AG13" s="35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35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355" t="str">
        <f>IF(OR(B13="新加算Ⅰ",B13="新加算Ⅱ",B13="新加算Ⅲ",B13="新加算Ⅴ(１)",B13="新加算Ⅴ(３)",B13="新加算Ⅴ(８)"),"○","")</f>
        <v>○</v>
      </c>
      <c r="AJ13" s="35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355" t="str">
        <f>IF(OR(B13="新加算Ⅰ",B13="新加算Ⅴ(１)",B13="新加算Ⅴ(２)",B13="新加算Ⅴ(５)",B13="新加算Ⅴ(７)",B13="新加算Ⅴ(10)"),"○","")</f>
        <v/>
      </c>
      <c r="AL13" s="35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360" t="s">
        <v>66</v>
      </c>
      <c r="AR13" s="360"/>
      <c r="AS13" s="360"/>
      <c r="AT13" s="360"/>
      <c r="AU13" s="360"/>
      <c r="AV13" s="360"/>
      <c r="AW13" s="360"/>
      <c r="AX13" s="345" t="s">
        <v>191</v>
      </c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</row>
    <row r="14" spans="2:90" ht="24.75" customHeight="1" thickBot="1">
      <c r="B14" s="357">
        <f>IFERROR(VLOOKUP(B7,【参考】数式用!$A$5:$AB$27,MATCH(B13,【参考】数式用!$B$4:$AB$4,0)+1,FALSE),"")</f>
        <v>7.9999999999999988E-2</v>
      </c>
      <c r="C14" s="358"/>
      <c r="D14" s="358"/>
      <c r="E14" s="358"/>
      <c r="F14" s="358"/>
      <c r="G14" s="358"/>
      <c r="H14" s="359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2"/>
      <c r="AD14" s="353"/>
      <c r="AE14" s="354"/>
      <c r="AF14" s="356"/>
      <c r="AG14" s="356"/>
      <c r="AH14" s="356"/>
      <c r="AI14" s="356"/>
      <c r="AJ14" s="356"/>
      <c r="AK14" s="356"/>
      <c r="AL14" s="356"/>
      <c r="AM14" s="80"/>
      <c r="AN14" s="4"/>
      <c r="AO14" s="78"/>
      <c r="AQ14" s="360"/>
      <c r="AR14" s="360"/>
      <c r="AS14" s="360"/>
      <c r="AT14" s="360"/>
      <c r="AU14" s="360"/>
      <c r="AV14" s="360"/>
      <c r="AW14" s="360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45"/>
      <c r="BZ14" s="345"/>
      <c r="CA14" s="345"/>
    </row>
    <row r="15" spans="2:90" ht="15" customHeight="1">
      <c r="C15" s="84"/>
      <c r="D15" s="84"/>
      <c r="E15" s="84"/>
      <c r="F15" s="84"/>
      <c r="G15" s="84"/>
      <c r="H15" s="84"/>
      <c r="I15" s="36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360" t="s">
        <v>62</v>
      </c>
      <c r="AR16" s="360"/>
      <c r="AS16" s="360"/>
      <c r="AT16" s="360"/>
      <c r="AU16" s="360"/>
      <c r="AV16" s="360"/>
      <c r="AW16" s="360"/>
      <c r="AX16" s="363" t="s">
        <v>56</v>
      </c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3"/>
      <c r="BJ16" s="363"/>
      <c r="BK16" s="363"/>
      <c r="BL16" s="363"/>
      <c r="BM16" s="363"/>
      <c r="BN16" s="363"/>
      <c r="BO16" s="363"/>
      <c r="BP16" s="363"/>
      <c r="BQ16" s="363"/>
      <c r="BR16" s="363"/>
      <c r="BS16" s="363"/>
      <c r="BT16" s="363"/>
      <c r="BU16" s="363"/>
      <c r="BV16" s="363"/>
      <c r="BW16" s="363"/>
      <c r="BX16" s="363"/>
      <c r="BY16" s="363"/>
      <c r="BZ16" s="363"/>
      <c r="CA16" s="363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360"/>
      <c r="AR17" s="360"/>
      <c r="AS17" s="360"/>
      <c r="AT17" s="360"/>
      <c r="AU17" s="360"/>
      <c r="AV17" s="360"/>
      <c r="AW17" s="360"/>
      <c r="AX17" s="363"/>
      <c r="AY17" s="363"/>
      <c r="AZ17" s="363"/>
      <c r="BA17" s="363"/>
      <c r="BB17" s="363"/>
      <c r="BC17" s="363"/>
      <c r="BD17" s="363"/>
      <c r="BE17" s="363"/>
      <c r="BF17" s="363"/>
      <c r="BG17" s="363"/>
      <c r="BH17" s="363"/>
      <c r="BI17" s="363"/>
      <c r="BJ17" s="363"/>
      <c r="BK17" s="363"/>
      <c r="BL17" s="363"/>
      <c r="BM17" s="363"/>
      <c r="BN17" s="363"/>
      <c r="BO17" s="363"/>
      <c r="BP17" s="363"/>
      <c r="BQ17" s="363"/>
      <c r="BR17" s="363"/>
      <c r="BS17" s="363"/>
      <c r="BT17" s="363"/>
      <c r="BU17" s="363"/>
      <c r="BV17" s="363"/>
      <c r="BW17" s="363"/>
      <c r="BX17" s="363"/>
      <c r="BY17" s="363"/>
      <c r="BZ17" s="363"/>
      <c r="CA17" s="363"/>
    </row>
    <row r="18" spans="2:80" ht="24.75" customHeight="1">
      <c r="B18" s="372" t="str">
        <f>IFERROR(IF(VLOOKUP(B28,【参考】数式用2!E6:L23,5,FALSE)="","",VLOOKUP(B28,【参考】数式用2!E6:L23,5,FALSE)),"")</f>
        <v>新加算Ⅴ(３)</v>
      </c>
      <c r="C18" s="373"/>
      <c r="D18" s="373"/>
      <c r="E18" s="373"/>
      <c r="F18" s="373"/>
      <c r="G18" s="373"/>
      <c r="H18" s="374"/>
      <c r="I18" s="349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50"/>
      <c r="AD18" s="353" t="s">
        <v>69</v>
      </c>
      <c r="AE18" s="354"/>
      <c r="AF18" s="355" t="str">
        <f>IF(U7="ベア加算","",IF(OR(B18="新加算Ⅰ",B18="新加算Ⅱ",B18="新加算Ⅲ",B18="新加算Ⅳ"),"○",""))</f>
        <v/>
      </c>
      <c r="AG18" s="35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35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355" t="str">
        <f>IF(OR(B18="新加算Ⅰ",B18="新加算Ⅱ",B18="新加算Ⅲ",B18="新加算Ⅴ(１)",B18="新加算Ⅴ(３)",B18="新加算Ⅴ(８)"),"○","")</f>
        <v>○</v>
      </c>
      <c r="AJ18" s="35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355" t="str">
        <f>IF(OR(B18="新加算Ⅰ",B18="新加算Ⅴ(１)",B18="新加算Ⅴ(２)",B18="新加算Ⅴ(５)",B18="新加算Ⅴ(７)",B18="新加算Ⅴ(10)"),"○","")</f>
        <v/>
      </c>
      <c r="AL18" s="35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360"/>
      <c r="AR18" s="360"/>
      <c r="AS18" s="360"/>
      <c r="AT18" s="360"/>
      <c r="AU18" s="360"/>
      <c r="AV18" s="360"/>
      <c r="AW18" s="360"/>
      <c r="AX18" s="363"/>
      <c r="AY18" s="363"/>
      <c r="AZ18" s="363"/>
      <c r="BA18" s="363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3"/>
      <c r="BN18" s="363"/>
      <c r="BO18" s="363"/>
      <c r="BP18" s="363"/>
      <c r="BQ18" s="363"/>
      <c r="BR18" s="363"/>
      <c r="BS18" s="363"/>
      <c r="BT18" s="363"/>
      <c r="BU18" s="363"/>
      <c r="BV18" s="363"/>
      <c r="BW18" s="363"/>
      <c r="BX18" s="363"/>
      <c r="BY18" s="363"/>
      <c r="BZ18" s="363"/>
      <c r="CA18" s="363"/>
    </row>
    <row r="19" spans="2:80" ht="17.25" customHeight="1">
      <c r="B19" s="366">
        <f>IFERROR(VLOOKUP(B7,【参考】数式用!$A$5:$AB$27,MATCH(B18,【参考】数式用!$B$4:$AB$4,0)+1,FALSE),"")</f>
        <v>6.8999999999999992E-2</v>
      </c>
      <c r="C19" s="367"/>
      <c r="D19" s="367"/>
      <c r="E19" s="367"/>
      <c r="F19" s="367"/>
      <c r="G19" s="367"/>
      <c r="H19" s="368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64"/>
      <c r="AD19" s="353"/>
      <c r="AE19" s="354"/>
      <c r="AF19" s="365"/>
      <c r="AG19" s="365"/>
      <c r="AH19" s="365"/>
      <c r="AI19" s="365"/>
      <c r="AJ19" s="365"/>
      <c r="AK19" s="365"/>
      <c r="AL19" s="365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369"/>
      <c r="C20" s="370"/>
      <c r="D20" s="370"/>
      <c r="E20" s="370"/>
      <c r="F20" s="370"/>
      <c r="G20" s="370"/>
      <c r="H20" s="37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2"/>
      <c r="AD20" s="353"/>
      <c r="AE20" s="354"/>
      <c r="AF20" s="356"/>
      <c r="AG20" s="356"/>
      <c r="AH20" s="356"/>
      <c r="AI20" s="356"/>
      <c r="AJ20" s="356"/>
      <c r="AK20" s="356"/>
      <c r="AL20" s="356"/>
      <c r="AM20" s="80"/>
      <c r="AN20" s="4"/>
      <c r="AO20" s="78"/>
      <c r="AP20" s="85"/>
      <c r="AQ20" s="360" t="s">
        <v>63</v>
      </c>
      <c r="AR20" s="360"/>
      <c r="AS20" s="360"/>
      <c r="AT20" s="360"/>
      <c r="AU20" s="360"/>
      <c r="AV20" s="360"/>
      <c r="AW20" s="360"/>
      <c r="AX20" s="345" t="str">
        <f>IFERROR(VLOOKUP(B7,【参考】数式用!AF5:AG37,2,0),"")</f>
        <v>　福祉専門職員配置等加算を算定する。</v>
      </c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  <c r="BS20" s="345"/>
      <c r="BT20" s="345"/>
      <c r="BU20" s="345"/>
      <c r="BV20" s="345"/>
      <c r="BW20" s="345"/>
      <c r="BX20" s="345"/>
      <c r="BY20" s="345"/>
      <c r="BZ20" s="345"/>
      <c r="CA20" s="345"/>
    </row>
    <row r="21" spans="2:80" ht="28.5" customHeight="1">
      <c r="B21" s="81"/>
      <c r="C21" s="81"/>
      <c r="D21" s="81"/>
      <c r="E21" s="81"/>
      <c r="F21" s="81"/>
      <c r="G21" s="81"/>
      <c r="H21" s="81"/>
      <c r="I21" s="36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360"/>
      <c r="AR21" s="360"/>
      <c r="AS21" s="360"/>
      <c r="AT21" s="360"/>
      <c r="AU21" s="360"/>
      <c r="AV21" s="360"/>
      <c r="AW21" s="360"/>
      <c r="AX21" s="345"/>
      <c r="AY21" s="345"/>
      <c r="AZ21" s="345"/>
      <c r="BA21" s="345"/>
      <c r="BB21" s="345"/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345"/>
      <c r="BU21" s="345"/>
      <c r="BV21" s="345"/>
      <c r="BW21" s="345"/>
      <c r="BX21" s="345"/>
      <c r="BY21" s="345"/>
      <c r="BZ21" s="345"/>
      <c r="CA21" s="345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372" t="str">
        <f>IFERROR(IF(VLOOKUP(B28,【参考】数式用2!E6:L23,7,FALSE)="","",VLOOKUP(B28,【参考】数式用2!E6:L23,7,FALSE)),"")</f>
        <v>新加算Ⅴ(６)</v>
      </c>
      <c r="C23" s="373"/>
      <c r="D23" s="373"/>
      <c r="E23" s="373"/>
      <c r="F23" s="373"/>
      <c r="G23" s="373"/>
      <c r="H23" s="374"/>
      <c r="I23" s="3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50"/>
      <c r="AD23" s="353" t="s">
        <v>69</v>
      </c>
      <c r="AE23" s="354"/>
      <c r="AF23" s="355" t="str">
        <f>IF(U7="ベア加算","",IF(OR(B23="新加算Ⅰ",B23="新加算Ⅱ",B23="新加算Ⅲ",B23="新加算Ⅳ"),"○",""))</f>
        <v/>
      </c>
      <c r="AG23" s="35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35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355" t="str">
        <f>IF(OR(B23="新加算Ⅰ",B23="新加算Ⅱ",B23="新加算Ⅲ",B23="新加算Ⅴ(１)",B23="新加算Ⅴ(３)",B23="新加算Ⅴ(８)"),"○","")</f>
        <v/>
      </c>
      <c r="AJ23" s="35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355" t="str">
        <f>IF(OR(B23="新加算Ⅰ",B23="新加算Ⅴ(１)",B23="新加算Ⅴ(２)",B23="新加算Ⅴ(５)",B23="新加算Ⅴ(７)",B23="新加算Ⅴ(10)"),"○","")</f>
        <v/>
      </c>
      <c r="AL23" s="35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360" t="s">
        <v>51</v>
      </c>
      <c r="AR23" s="360"/>
      <c r="AS23" s="360"/>
      <c r="AT23" s="360"/>
      <c r="AU23" s="360"/>
      <c r="AV23" s="360"/>
      <c r="AW23" s="360"/>
      <c r="AX23" s="345" t="s">
        <v>195</v>
      </c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345"/>
      <c r="BS23" s="345"/>
      <c r="BT23" s="345"/>
      <c r="BU23" s="345"/>
      <c r="BV23" s="345"/>
      <c r="BW23" s="345"/>
      <c r="BX23" s="345"/>
      <c r="BY23" s="345"/>
      <c r="BZ23" s="345"/>
      <c r="CA23" s="345"/>
    </row>
    <row r="24" spans="2:80" ht="24.75" customHeight="1" thickBot="1">
      <c r="B24" s="357">
        <f>IFERROR(VLOOKUP(B7,【参考】数式用!$A$5:$AB$27,MATCH(B23,【参考】数式用!$B$4:$AB$4,0)+1,FALSE),"")</f>
        <v>5.6999999999999995E-2</v>
      </c>
      <c r="C24" s="358"/>
      <c r="D24" s="358"/>
      <c r="E24" s="358"/>
      <c r="F24" s="358"/>
      <c r="G24" s="358"/>
      <c r="H24" s="359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2"/>
      <c r="AD24" s="353"/>
      <c r="AE24" s="354"/>
      <c r="AF24" s="356"/>
      <c r="AG24" s="356"/>
      <c r="AH24" s="356"/>
      <c r="AI24" s="356"/>
      <c r="AJ24" s="356"/>
      <c r="AK24" s="356"/>
      <c r="AL24" s="356"/>
      <c r="AM24" s="80"/>
      <c r="AN24" s="4"/>
      <c r="AO24" s="78"/>
      <c r="AQ24" s="360"/>
      <c r="AR24" s="360"/>
      <c r="AS24" s="360"/>
      <c r="AT24" s="360"/>
      <c r="AU24" s="360"/>
      <c r="AV24" s="360"/>
      <c r="AW24" s="360"/>
      <c r="AX24" s="345"/>
      <c r="AY24" s="345"/>
      <c r="AZ24" s="345"/>
      <c r="BA24" s="345"/>
      <c r="BB24" s="345"/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5"/>
      <c r="BX24" s="345"/>
      <c r="BY24" s="345"/>
      <c r="BZ24" s="345"/>
      <c r="CA24" s="345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36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375" t="str">
        <f>K7&amp;P7&amp;U7</f>
        <v>処遇加算Ⅱ特定加算Ⅱベア加算なし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7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sheetProtection algorithmName="SHA-512" hashValue="LJFX9cmO8VY8ON9qFrS1cFnqOIZkAlfoaqytnsy2EhbotJDphKcJvNBt9iYJ/XoslkaTL2H4l/RXVmJZnS51JA==" saltValue="ByoSmi1sATFacukxborGiA==" spinCount="100000" sheet="1" objects="1" scenarios="1"/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58203125" style="11" customWidth="1"/>
    <col min="39" max="39" width="10.83203125" style="11" customWidth="1"/>
    <col min="40" max="16384" width="9" style="11"/>
  </cols>
  <sheetData>
    <row r="1" spans="1:39" ht="18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378" t="s">
        <v>8</v>
      </c>
      <c r="B2" s="380" t="s">
        <v>114</v>
      </c>
      <c r="C2" s="381"/>
      <c r="D2" s="381"/>
      <c r="E2" s="382"/>
      <c r="F2" s="383" t="s">
        <v>115</v>
      </c>
      <c r="G2" s="384"/>
      <c r="H2" s="384"/>
      <c r="I2" s="378" t="s">
        <v>116</v>
      </c>
      <c r="J2" s="385"/>
      <c r="K2" s="388" t="s">
        <v>117</v>
      </c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90"/>
      <c r="AC2" s="416" t="s">
        <v>118</v>
      </c>
      <c r="AD2" s="12"/>
      <c r="AF2" s="410" t="s">
        <v>25</v>
      </c>
      <c r="AG2" s="413" t="s">
        <v>12</v>
      </c>
      <c r="AJ2" s="398" t="s">
        <v>110</v>
      </c>
      <c r="AK2" s="401" t="s">
        <v>111</v>
      </c>
      <c r="AL2" s="402"/>
      <c r="AM2" s="403"/>
    </row>
    <row r="3" spans="1:39" ht="26.25" customHeight="1" thickBot="1">
      <c r="A3" s="379"/>
      <c r="B3" s="391" t="s">
        <v>14</v>
      </c>
      <c r="C3" s="392"/>
      <c r="D3" s="392"/>
      <c r="E3" s="393"/>
      <c r="F3" s="394" t="s">
        <v>15</v>
      </c>
      <c r="G3" s="394"/>
      <c r="H3" s="394"/>
      <c r="I3" s="386"/>
      <c r="J3" s="387"/>
      <c r="K3" s="395" t="s">
        <v>16</v>
      </c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7"/>
      <c r="AC3" s="417"/>
      <c r="AD3" s="12"/>
      <c r="AF3" s="411"/>
      <c r="AG3" s="414"/>
      <c r="AJ3" s="399"/>
      <c r="AK3" s="404"/>
      <c r="AL3" s="405"/>
      <c r="AM3" s="406"/>
    </row>
    <row r="4" spans="1:39" ht="19.5" customHeight="1" thickBot="1">
      <c r="A4" s="379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418"/>
      <c r="AD4" s="12"/>
      <c r="AF4" s="412"/>
      <c r="AG4" s="415"/>
      <c r="AJ4" s="400"/>
      <c r="AK4" s="407"/>
      <c r="AL4" s="408"/>
      <c r="AM4" s="409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8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8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8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8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"/>
  <cols>
    <col min="2" max="2" width="12.5" customWidth="1"/>
    <col min="3" max="4" width="12.5" style="48" customWidth="1"/>
    <col min="5" max="5" width="30.58203125" style="48" customWidth="1"/>
    <col min="6" max="6" width="14" style="48" customWidth="1"/>
    <col min="7" max="7" width="12.5" style="48" customWidth="1"/>
    <col min="8" max="8" width="35.3320312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08203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421" t="s">
        <v>9</v>
      </c>
      <c r="C3" s="420" t="s">
        <v>10</v>
      </c>
      <c r="D3" s="420" t="s">
        <v>11</v>
      </c>
      <c r="E3" s="420" t="s">
        <v>13</v>
      </c>
      <c r="F3" s="422" t="s">
        <v>50</v>
      </c>
      <c r="G3" s="420" t="s">
        <v>53</v>
      </c>
      <c r="H3" s="420"/>
      <c r="I3" s="420" t="s">
        <v>54</v>
      </c>
      <c r="J3" s="420"/>
      <c r="K3" s="420" t="s">
        <v>55</v>
      </c>
      <c r="L3" s="420"/>
      <c r="M3" s="419" t="s">
        <v>34</v>
      </c>
      <c r="N3" s="419" t="s">
        <v>35</v>
      </c>
      <c r="O3" s="419" t="s">
        <v>36</v>
      </c>
      <c r="P3" s="419" t="s">
        <v>37</v>
      </c>
      <c r="Q3" s="419" t="s">
        <v>38</v>
      </c>
      <c r="R3" s="419" t="s">
        <v>39</v>
      </c>
      <c r="S3" s="419" t="s">
        <v>40</v>
      </c>
    </row>
    <row r="4" spans="2:19">
      <c r="B4" s="421"/>
      <c r="C4" s="420"/>
      <c r="D4" s="420"/>
      <c r="E4" s="420"/>
      <c r="F4" s="423"/>
      <c r="G4" s="420"/>
      <c r="H4" s="420"/>
      <c r="I4" s="420"/>
      <c r="J4" s="420"/>
      <c r="K4" s="420"/>
      <c r="L4" s="420"/>
      <c r="M4" s="419"/>
      <c r="N4" s="419"/>
      <c r="O4" s="419"/>
      <c r="P4" s="419"/>
      <c r="Q4" s="419"/>
      <c r="R4" s="419"/>
      <c r="S4" s="419"/>
    </row>
    <row r="5" spans="2:19">
      <c r="B5" s="421"/>
      <c r="C5" s="420"/>
      <c r="D5" s="420"/>
      <c r="E5" s="420"/>
      <c r="F5" s="424"/>
      <c r="G5" s="420"/>
      <c r="H5" s="420"/>
      <c r="I5" s="420"/>
      <c r="J5" s="420"/>
      <c r="K5" s="420"/>
      <c r="L5" s="420"/>
      <c r="M5" s="419"/>
      <c r="N5" s="419"/>
      <c r="O5" s="419"/>
      <c r="P5" s="419"/>
      <c r="Q5" s="419"/>
      <c r="R5" s="419"/>
      <c r="S5" s="419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1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山崎　亮太</cp:lastModifiedBy>
  <cp:lastPrinted>2024-04-01T07:01:22Z</cp:lastPrinted>
  <dcterms:created xsi:type="dcterms:W3CDTF">2015-06-05T18:19:34Z</dcterms:created>
  <dcterms:modified xsi:type="dcterms:W3CDTF">2024-04-01T07:01:26Z</dcterms:modified>
</cp:coreProperties>
</file>