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48 阿南町\"/>
    </mc:Choice>
  </mc:AlternateContent>
  <workbookProtection workbookAlgorithmName="SHA-512" workbookHashValue="OzDFGqV1natG6RuswZ+YWmcXVfZQkW6COl8AQdfnZLx+gZ1Ctrej3hs8wA2dwvrOUCeOFmaNqkEoh6djOum6xQ==" workbookSaltValue="8hJVS4ysKp707t1uCGzCGg==" workbookSpinCount="100000" lockStructure="1"/>
  <bookViews>
    <workbookView xWindow="81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P10" i="4"/>
  <c r="I10" i="4"/>
  <c r="AT8"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<sst xmlns="http://schemas.openxmlformats.org/spreadsheetml/2006/main" count="228" uniqueCount="114">
  <si>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</si>
  <si>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</si>
  <si>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</si>
  <si>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</si>
  <si>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</si>
  <si>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</si>
  <si>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</si>
  <si>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</si>
  <si>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</si>
  <si>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</si>
  <si>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</si>
  <si>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</si>
  <si>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</si>
  <si>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</si>
  <si>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</si>
  <si>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</si>
  <si>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</si>
  <si>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</si>
  <si>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</si>
  <si>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</si>
  <si>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</si>
  <si>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</si>
  <si>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</si>
  <si>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</si>
  <si>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</si>
  <si>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</si>
  <si>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</si>
  <si>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</si>
  <si>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</si>
  <si>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</si>
  <si>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</si>
  <si>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</si>
  <si>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</si>
  <si>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</si>
  <si>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</si>
  <si>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</si>
  <si>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</si>
  <si>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</si>
  <si>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</si>
  <si>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</si>
  <si>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</si>
  <si>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</si>
  <si>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</si>
  <si>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</si>
  <si>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</si>
  <si>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</si>
  <si>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</si>
  <si>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</si>
  <si>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</si>
  <si>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</si>
  <si>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</si>
  <si>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</si>
  <si>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</si>
  <si>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</si>
  <si>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</si>
  <si>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</si>
  <si>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</si>
  <si>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</si>
  <si>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</si>
  <si>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</si>
  <si>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</si>
  <si>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</si>
  <si>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</si>
  <si>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</si>
  <si>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</si>
  <si>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</si>
  <si>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</si>
  <si>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</si>
  <si>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</si>
  <si>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</si>
  <si>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</si>
  <si>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</si>
  <si>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</si>
  <si>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</si>
  <si>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</si>
  <si>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</si>
  <si>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</si>
  <si>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</si>
  <si>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</si>
  <si>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</si>
  <si>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</si>
  <si>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</si>
  <si>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</si>
  <si>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</si>
  <si>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</si>
  <si>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</si>
  <si>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</si>
  <si>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</si>
  <si>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</si>
  <si>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</si>
  <si>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</si>
  <si>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</si>
  <si>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</si>
  <si>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</si>
  <si>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</si>
  <si>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</si>
  <si>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</si>
  <si>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</si>
  <si>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</si>
  <si>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</si>
  <si>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</si>
  <si>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</si>
  <si>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</si>
  <si>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</si>
  <si>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</si>
  <si>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</si>
  <si>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</si>
  <si>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</si>
  <si>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</si>
  <si>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</si>
  <si>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</si>
  <si>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24年以上が経過し、処理槽の劣化、ポンプ類等設備の故障など老朽化が進み、平成23年度から国庫補助事業を導入し、処理場の機能強化工事を順次計画的に実施している。処理場は計画的に実施する予定だが、管路については、更新の目安とする30年を経過しておらず、全ての施設の機能診断は実施予定ですが具体的な更新計画はない。
</t>
    <rPh sb="131" eb="132">
      <t>スベ</t>
    </rPh>
    <rPh sb="134" eb="136">
      <t>シセツ</t>
    </rPh>
    <rPh sb="144" eb="146">
      <t>ヨテイ</t>
    </rPh>
    <rPh sb="153" eb="155">
      <t>コウシン</t>
    </rPh>
    <phoneticPr fontId="4"/>
  </si>
  <si>
    <t>　人口減少等に伴う料金収入の減少を見込み、平成30年度に1割程度の値上げを行った。適正な料金設定のため、定期的な見直しを検討している。
　汚水発生量の減少を見込み、全体費用を抑制するため、維持管理費の効率化により管理経費の削減を進める必要がある。一方、施設の老朽化に伴う国庫事業を実施する予定であり、地方債の借入れ及び一般会計からの繰入による経営状況が続く見込みである。
　更なる接続率向上の取り組みが必要であるが、少子高齢化とともに、未接続の家庭は高齢者世帯が多く、経済的負担等の理由により、伸び悩んでいる現状がある。
　地理的な制限があるため、施設の統合による効率化は不可能であり、現在の施設数（4施設）での規模で経営が続く予定。</t>
    <rPh sb="17" eb="19">
      <t>ミコ</t>
    </rPh>
    <rPh sb="21" eb="23">
      <t>ヘイセイ</t>
    </rPh>
    <rPh sb="25" eb="27">
      <t>ネンド</t>
    </rPh>
    <phoneticPr fontId="4"/>
  </si>
  <si>
    <t>　収益的収支比率が100％を割り込み、単年度収支が赤字であることを示しているが、H28を境に徐々に回復傾向にある。また、企業債残高対事業規模比率は平均値より高く、経営規模に比べて地方債の規模が大きいことによる利払負担が収益圧迫要因となっている。地理的な制限や人口減少等で料金収入の伸びは見込めないため、適正な料金改定を進める必要がある。
　経費回収率、汚水処理原価共に改善傾向にある。施設管理費を抑え、昨年度に料金値上げを実施した結果であるが経費回収率は100％に満たない。依然として維持管理に占める費用の割合が高く、使用料だけでは賄えていない状況にある。更なる維持管理費の削減等、経営改善を進める必要がある。
　施設利用率が低く、整備した施設が現状では適切な水準の料金収入に結びついていないため、更なる水洗化率向上のため、接続推進に取り組む必要がある。
　施設効率を改善するとともに、更なる料金改定を含めた経営のあり方や、今後の投資のあり方を見直す必要がある。</t>
    <rPh sb="393" eb="394">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</si>
</sst>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C1-41C5-A42B-DC0E566D8C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2C1-41C5-A42B-DC0E566D8C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44.13</c:v>
                </c:pt>
                <c:pt idx="1">
                  <c:v>45.29</c:v>
                </c:pt>
                <c:pt idx="2">
                  <c:v>43.49</c:v>
                </c:pt>
                <c:pt idx="3">
                  <c:v>43.68</c:v>
                </c:pt>
                <c:pt idx="4">
                  <c:v>44.39</c:v>
                </c:pt>
              </c:numCache>
            </c:numRef>
          </c:val>
          <c:extLst>
            <c:ext xmlns:c16="http://schemas.microsoft.com/office/drawing/2014/chart" uri="{C3380CC4-5D6E-409C-BE32-E72D297353CC}">
              <c16:uniqueId val="{00000000-EC5A-428C-BB4E-31053649F6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C5A-428C-BB4E-31053649F6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86.65</c:v>
                </c:pt>
                <c:pt idx="1">
                  <c:v>90.36</c:v>
                </c:pt>
                <c:pt idx="2">
                  <c:v>92.73</c:v>
                </c:pt>
                <c:pt idx="3">
                  <c:v>95.49</c:v>
                </c:pt>
                <c:pt idx="4">
                  <c:v>96.55</c:v>
                </c:pt>
              </c:numCache>
            </c:numRef>
          </c:val>
          <c:extLst>
            <c:ext xmlns:c16="http://schemas.microsoft.com/office/drawing/2014/chart" uri="{C3380CC4-5D6E-409C-BE32-E72D297353CC}">
              <c16:uniqueId val="{00000000-92C0-4414-A135-B6C6EA1E4E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2C0-4414-A135-B6C6EA1E4E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84.07</c:v>
                </c:pt>
                <c:pt idx="1">
                  <c:v>79.930000000000007</c:v>
                </c:pt>
                <c:pt idx="2">
                  <c:v>73.13</c:v>
                </c:pt>
                <c:pt idx="3">
                  <c:v>77.260000000000005</c:v>
                </c:pt>
                <c:pt idx="4">
                  <c:v>82.66</c:v>
                </c:pt>
              </c:numCache>
            </c:numRef>
          </c:val>
          <c:extLst>
            <c:ext xmlns:c16="http://schemas.microsoft.com/office/drawing/2014/chart" uri="{C3380CC4-5D6E-409C-BE32-E72D297353CC}">
              <c16:uniqueId val="{00000000-4CF9-4DAC-AF3A-CE2842B047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F9-4DAC-AF3A-CE2842B047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32-42BB-AA40-722E1BB8F2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32-42BB-AA40-722E1BB8F2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78-46D5-8827-B1808C692D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78-46D5-8827-B1808C692D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3F-4CC4-AE33-6E6F1D14B8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3F-4CC4-AE33-6E6F1D14B8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46-4FEE-84E8-5F36F71FE36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6-4FEE-84E8-5F36F71FE36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523.54</c:v>
                </c:pt>
                <c:pt idx="2">
                  <c:v>2375.06</c:v>
                </c:pt>
                <c:pt idx="3">
                  <c:v>2239.91</c:v>
                </c:pt>
                <c:pt idx="4">
                  <c:v>1927.39</c:v>
                </c:pt>
              </c:numCache>
            </c:numRef>
          </c:val>
          <c:extLst>
            <c:ext xmlns:c16="http://schemas.microsoft.com/office/drawing/2014/chart" uri="{C3380CC4-5D6E-409C-BE32-E72D297353CC}">
              <c16:uniqueId val="{00000000-82BE-4CE3-8166-71E8FB4175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2BE-4CE3-8166-71E8FB4175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92.31</c:v>
                </c:pt>
                <c:pt idx="1">
                  <c:v>80.38</c:v>
                </c:pt>
                <c:pt idx="2">
                  <c:v>64.69</c:v>
                </c:pt>
                <c:pt idx="3">
                  <c:v>73.91</c:v>
                </c:pt>
                <c:pt idx="4">
                  <c:v>87.95</c:v>
                </c:pt>
              </c:numCache>
            </c:numRef>
          </c:val>
          <c:extLst>
            <c:ext xmlns:c16="http://schemas.microsoft.com/office/drawing/2014/chart" uri="{C3380CC4-5D6E-409C-BE32-E72D297353CC}">
              <c16:uniqueId val="{00000000-0AD1-4AF8-987F-8440F437E6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AD1-4AF8-987F-8440F437E6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206.98</c:v>
                </c:pt>
                <c:pt idx="1">
                  <c:v>244.85</c:v>
                </c:pt>
                <c:pt idx="2">
                  <c:v>304.08999999999997</c:v>
                </c:pt>
                <c:pt idx="3">
                  <c:v>265.33999999999997</c:v>
                </c:pt>
                <c:pt idx="4">
                  <c:v>240.3</c:v>
                </c:pt>
              </c:numCache>
            </c:numRef>
          </c:val>
          <c:extLst>
            <c:ext xmlns:c16="http://schemas.microsoft.com/office/drawing/2014/chart" uri="{C3380CC4-5D6E-409C-BE32-E72D297353CC}">
              <c16:uniqueId val="{00000000-8BD5-4D2E-A9D8-C91A30DA62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BD5-4D2E-A9D8-C91A30DA62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CG27" sqref="CG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阿南町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4638</v>
      </c>
      <c r="AM8" s="50"/>
      <c r="AN8" s="50"/>
      <c r="AO8" s="50"/>
      <c r="AP8" s="50"/>
      <c r="AQ8" s="50"/>
      <c r="AR8" s="50"/>
      <c r="AS8" s="50"/>
      <c r="AT8" s="45">
        <f>データ!T6</f>
        <v>123.07</v>
      </c>
      <c r="AU8" s="45"/>
      <c r="AV8" s="45"/>
      <c r="AW8" s="45"/>
      <c r="AX8" s="45"/>
      <c r="AY8" s="45"/>
      <c r="AZ8" s="45"/>
      <c r="BA8" s="45"/>
      <c r="BB8" s="45">
        <f>データ!U6</f>
        <v>37.69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51.79</v>
      </c>
      <c r="Q10" s="45"/>
      <c r="R10" s="45"/>
      <c r="S10" s="45"/>
      <c r="T10" s="45"/>
      <c r="U10" s="45"/>
      <c r="V10" s="45"/>
      <c r="W10" s="45">
        <f>データ!Q6</f>
        <v>100</v>
      </c>
      <c r="X10" s="45"/>
      <c r="Y10" s="45"/>
      <c r="Z10" s="45"/>
      <c r="AA10" s="45"/>
      <c r="AB10" s="45"/>
      <c r="AC10" s="45"/>
      <c r="AD10" s="50">
        <f>データ!R6</f>
        <v>4280</v>
      </c>
      <c r="AE10" s="50"/>
      <c r="AF10" s="50"/>
      <c r="AG10" s="50"/>
      <c r="AH10" s="50"/>
      <c r="AI10" s="50"/>
      <c r="AJ10" s="50"/>
      <c r="AK10" s="2"/>
      <c r="AL10" s="50">
        <f>データ!V6</f>
        <v>2374</v>
      </c>
      <c r="AM10" s="50"/>
      <c r="AN10" s="50"/>
      <c r="AO10" s="50"/>
      <c r="AP10" s="50"/>
      <c r="AQ10" s="50"/>
      <c r="AR10" s="50"/>
      <c r="AS10" s="50"/>
      <c r="AT10" s="45">
        <f>データ!W6</f>
        <v>1.35</v>
      </c>
      <c r="AU10" s="45"/>
      <c r="AV10" s="45"/>
      <c r="AW10" s="45"/>
      <c r="AX10" s="45"/>
      <c r="AY10" s="45"/>
      <c r="AZ10" s="45"/>
      <c r="BA10" s="45"/>
      <c r="BB10" s="45">
        <f>データ!X6</f>
        <v>1758.52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iVqMrLhzTHWUf5FKdAk/W3mDDkAHSTeDbNfAZ2DhRwy19nKifoIBpPmrqPcTtxrDfelzIiL31PA1H1S4rP/+jw==" saltValue="4rv33QMzYltzdnaq6CH+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204048</v>
      </c>
      <c r="D6" s="33">
        <f t="shared" si="3"/>
        <v>47</v>
      </c>
      <c r="E6" s="33">
        <f t="shared" si="3"/>
        <v>17</v>
      </c>
      <c r="F6" s="33">
        <f t="shared" si="3"/>
        <v>5</v>
      </c>
      <c r="G6" s="33">
        <f t="shared" si="3"/>
        <v>0</v>
      </c>
      <c r="H6" s="33" t="str">
        <f t="shared" si="3"/>
        <v>長野県　阿南町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51.79</v>
      </c>
      <c r="Q6" s="34">
        <f t="shared" si="3"/>
        <v>100</v>
      </c>
      <c r="R6" s="34">
        <f t="shared" si="3"/>
        <v>4280</v>
      </c>
      <c r="S6" s="34">
        <f t="shared" si="3"/>
        <v>4638</v>
      </c>
      <c r="T6" s="34">
        <f t="shared" si="3"/>
        <v>123.07</v>
      </c>
      <c r="U6" s="34">
        <f t="shared" si="3"/>
        <v>37.69</v>
      </c>
      <c r="V6" s="34">
        <f t="shared" si="3"/>
        <v>2374</v>
      </c>
      <c r="W6" s="34">
        <f t="shared" si="3"/>
        <v>1.35</v>
      </c>
      <c r="X6" s="34">
        <f t="shared" si="3"/>
        <v>1758.52</v>
      </c>
      <c r="Y6" s="35">
        <f>IF(Y7="",NA(),Y7)</f>
        <v>84.07</v>
      </c>
      <c r="Z6" s="35">
        <f t="shared" ref="Z6:AH6" si="4">IF(Z7="",NA(),Z7)</f>
        <v>79.930000000000007</v>
      </c>
      <c r="AA6" s="35">
        <f t="shared" si="4"/>
        <v>73.13</v>
      </c>
      <c r="AB6" s="35">
        <f t="shared" si="4"/>
        <v>77.260000000000005</v>
      </c>
      <c r="AC6" s="35">
        <f t="shared" si="4"/>
        <v>82.66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523.54</v>
      </c>
      <c r="BH6" s="35">
        <f t="shared" si="7"/>
        <v>2375.06</v>
      </c>
      <c r="BI6" s="35">
        <f t="shared" si="7"/>
        <v>2239.91</v>
      </c>
      <c r="BJ6" s="35">
        <f t="shared" si="7"/>
        <v>1927.39</v>
      </c>
      <c r="BK6" s="35">
        <f t="shared" si="7"/>
        <v>1044.8</v>
      </c>
      <c r="BL6" s="35">
        <f t="shared" si="7"/>
        <v>1081.8</v>
      </c>
      <c r="BM6" s="35">
        <f t="shared" si="7"/>
        <v>974.93</v>
      </c>
      <c r="BN6" s="35">
        <f t="shared" si="7"/>
        <v>855.8</v>
      </c>
      <c r="BO6" s="35">
        <f t="shared" si="7"/>
        <v>789.46</v>
      </c>
      <c r="BP6" s="34" t="str">
        <f>IF(BP7="","",IF(BP7="-","【-】","【"&amp;SUBSTITUTE(TEXT(BP7,"#,##0.00"),"-","△")&amp;"】"))</f>
        <v>【747.76】</v>
      </c>
      <c r="BQ6" s="35">
        <f>IF(BQ7="",NA(),BQ7)</f>
        <v>92.31</v>
      </c>
      <c r="BR6" s="35">
        <f t="shared" ref="BR6:BZ6" si="8">IF(BR7="",NA(),BR7)</f>
        <v>80.38</v>
      </c>
      <c r="BS6" s="35">
        <f t="shared" si="8"/>
        <v>64.69</v>
      </c>
      <c r="BT6" s="35">
        <f t="shared" si="8"/>
        <v>73.91</v>
      </c>
      <c r="BU6" s="35">
        <f t="shared" si="8"/>
        <v>87.95</v>
      </c>
      <c r="BV6" s="35">
        <f t="shared" si="8"/>
        <v>50.82</v>
      </c>
      <c r="BW6" s="35">
        <f t="shared" si="8"/>
        <v>52.19</v>
      </c>
      <c r="BX6" s="35">
        <f t="shared" si="8"/>
        <v>55.32</v>
      </c>
      <c r="BY6" s="35">
        <f t="shared" si="8"/>
        <v>59.8</v>
      </c>
      <c r="BZ6" s="35">
        <f t="shared" si="8"/>
        <v>57.77</v>
      </c>
      <c r="CA6" s="34" t="str">
        <f>IF(CA7="","",IF(CA7="-","【-】","【"&amp;SUBSTITUTE(TEXT(CA7,"#,##0.00"),"-","△")&amp;"】"))</f>
        <v>【59.51】</v>
      </c>
      <c r="CB6" s="35">
        <f>IF(CB7="",NA(),CB7)</f>
        <v>206.98</v>
      </c>
      <c r="CC6" s="35">
        <f t="shared" ref="CC6:CK6" si="9">IF(CC7="",NA(),CC7)</f>
        <v>244.85</v>
      </c>
      <c r="CD6" s="35">
        <f t="shared" si="9"/>
        <v>304.08999999999997</v>
      </c>
      <c r="CE6" s="35">
        <f t="shared" si="9"/>
        <v>265.33999999999997</v>
      </c>
      <c r="CF6" s="35">
        <f t="shared" si="9"/>
        <v>240.3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44.13</v>
      </c>
      <c r="CN6" s="35">
        <f t="shared" ref="CN6:CV6" si="10">IF(CN7="",NA(),CN7)</f>
        <v>45.29</v>
      </c>
      <c r="CO6" s="35">
        <f t="shared" si="10"/>
        <v>43.49</v>
      </c>
      <c r="CP6" s="35">
        <f t="shared" si="10"/>
        <v>43.68</v>
      </c>
      <c r="CQ6" s="35">
        <f t="shared" si="10"/>
        <v>44.39</v>
      </c>
      <c r="CR6" s="35">
        <f t="shared" si="10"/>
        <v>53.24</v>
      </c>
      <c r="CS6" s="35">
        <f t="shared" si="10"/>
        <v>52.31</v>
      </c>
      <c r="CT6" s="35">
        <f t="shared" si="10"/>
        <v>60.65</v>
      </c>
      <c r="CU6" s="35">
        <f t="shared" si="10"/>
        <v>51.75</v>
      </c>
      <c r="CV6" s="35">
        <f t="shared" si="10"/>
        <v>50.68</v>
      </c>
      <c r="CW6" s="34" t="str">
        <f>IF(CW7="","",IF(CW7="-","【-】","【"&amp;SUBSTITUTE(TEXT(CW7,"#,##0.00"),"-","△")&amp;"】"))</f>
        <v>【52.23】</v>
      </c>
      <c r="CX6" s="35">
        <f>IF(CX7="",NA(),CX7)</f>
        <v>86.65</v>
      </c>
      <c r="CY6" s="35">
        <f t="shared" ref="CY6:DG6" si="11">IF(CY7="",NA(),CY7)</f>
        <v>90.36</v>
      </c>
      <c r="CZ6" s="35">
        <f t="shared" si="11"/>
        <v>92.73</v>
      </c>
      <c r="DA6" s="35">
        <f t="shared" si="11"/>
        <v>95.49</v>
      </c>
      <c r="DB6" s="35">
        <f t="shared" si="11"/>
        <v>96.55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204048</v>
      </c>
      <c r="D7" s="37">
        <v>47</v>
      </c>
      <c r="E7" s="37">
        <v>17</v>
      </c>
      <c r="F7" s="37">
        <v>5</v>
      </c>
      <c r="G7" s="37">
        <v>0</v>
      </c>
      <c r="H7" s="37" t="s">
        <v>98</v>
      </c>
      <c r="I7" s="37" t="s">
        <v>99</v>
      </c>
      <c r="J7" s="37" t="s">
        <v>100</v>
      </c>
      <c r="K7" s="37" t="s">
        <v>101</v>
      </c>
      <c r="L7" s="37" t="s">
        <v>102</v>
      </c>
      <c r="M7" s="37" t="s">
        <v>103</v>
      </c>
      <c r="N7" s="38" t="s">
        <v>104</v>
      </c>
      <c r="O7" s="38" t="s">
        <v>105</v>
      </c>
      <c r="P7" s="38">
        <v>51.79</v>
      </c>
      <c r="Q7" s="38">
        <v>100</v>
      </c>
      <c r="R7" s="38">
        <v>4280</v>
      </c>
      <c r="S7" s="38">
        <v>4638</v>
      </c>
      <c r="T7" s="38">
        <v>123.07</v>
      </c>
      <c r="U7" s="38">
        <v>37.69</v>
      </c>
      <c r="V7" s="38">
        <v>2374</v>
      </c>
      <c r="W7" s="38">
        <v>1.35</v>
      </c>
      <c r="X7" s="38">
        <v>1758.52</v>
      </c>
      <c r="Y7" s="38">
        <v>84.07</v>
      </c>
      <c r="Z7" s="38">
        <v>79.930000000000007</v>
      </c>
      <c r="AA7" s="38">
        <v>73.13</v>
      </c>
      <c r="AB7" s="38">
        <v>77.260000000000005</v>
      </c>
      <c r="AC7" s="38">
        <v>82.66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523.54</v>
      </c>
      <c r="BH7" s="38">
        <v>2375.06</v>
      </c>
      <c r="BI7" s="38">
        <v>2239.91</v>
      </c>
      <c r="BJ7" s="38">
        <v>1927.39</v>
      </c>
      <c r="BK7" s="38">
        <v>1044.8</v>
      </c>
      <c r="BL7" s="38">
        <v>1081.8</v>
      </c>
      <c r="BM7" s="38">
        <v>974.93</v>
      </c>
      <c r="BN7" s="38">
        <v>855.8</v>
      </c>
      <c r="BO7" s="38">
        <v>789.46</v>
      </c>
      <c r="BP7" s="38">
        <v>747.76</v>
      </c>
      <c r="BQ7" s="38">
        <v>92.31</v>
      </c>
      <c r="BR7" s="38">
        <v>80.38</v>
      </c>
      <c r="BS7" s="38">
        <v>64.69</v>
      </c>
      <c r="BT7" s="38">
        <v>73.91</v>
      </c>
      <c r="BU7" s="38">
        <v>87.95</v>
      </c>
      <c r="BV7" s="38">
        <v>50.82</v>
      </c>
      <c r="BW7" s="38">
        <v>52.19</v>
      </c>
      <c r="BX7" s="38">
        <v>55.32</v>
      </c>
      <c r="BY7" s="38">
        <v>59.8</v>
      </c>
      <c r="BZ7" s="38">
        <v>57.77</v>
      </c>
      <c r="CA7" s="38">
        <v>59.51</v>
      </c>
      <c r="CB7" s="38">
        <v>206.98</v>
      </c>
      <c r="CC7" s="38">
        <v>244.85</v>
      </c>
      <c r="CD7" s="38">
        <v>304.08999999999997</v>
      </c>
      <c r="CE7" s="38">
        <v>265.33999999999997</v>
      </c>
      <c r="CF7" s="38">
        <v>240.3</v>
      </c>
      <c r="CG7" s="38">
        <v>300.52</v>
      </c>
      <c r="CH7" s="38">
        <v>296.14</v>
      </c>
      <c r="CI7" s="38">
        <v>283.17</v>
      </c>
      <c r="CJ7" s="38">
        <v>263.76</v>
      </c>
      <c r="CK7" s="38">
        <v>274.35000000000002</v>
      </c>
      <c r="CL7" s="38">
        <v>261.45999999999998</v>
      </c>
      <c r="CM7" s="38">
        <v>44.13</v>
      </c>
      <c r="CN7" s="38">
        <v>45.29</v>
      </c>
      <c r="CO7" s="38">
        <v>43.49</v>
      </c>
      <c r="CP7" s="38">
        <v>43.68</v>
      </c>
      <c r="CQ7" s="38">
        <v>44.39</v>
      </c>
      <c r="CR7" s="38">
        <v>53.24</v>
      </c>
      <c r="CS7" s="38">
        <v>52.31</v>
      </c>
      <c r="CT7" s="38">
        <v>60.65</v>
      </c>
      <c r="CU7" s="38">
        <v>51.75</v>
      </c>
      <c r="CV7" s="38">
        <v>50.68</v>
      </c>
      <c r="CW7" s="38">
        <v>52.23</v>
      </c>
      <c r="CX7" s="38">
        <v>86.65</v>
      </c>
      <c r="CY7" s="38">
        <v>90.36</v>
      </c>
      <c r="CZ7" s="38">
        <v>92.73</v>
      </c>
      <c r="DA7" s="38">
        <v>95.49</v>
      </c>
      <c r="DB7" s="38">
        <v>96.55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2020-01-27T07:12:38Z</cp:lastPrinted>
  <dcterms:created xsi:type="dcterms:W3CDTF">2019-12-05T05:19:36Z</dcterms:created>
  <dcterms:modified xsi:type="dcterms:W3CDTF">2020-02-20T02:42:13Z</dcterms:modified>
  <cp:category/>
</cp:coreProperties>
</file>