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207 安曇野市\"/>
    </mc:Choice>
  </mc:AlternateContent>
  <workbookProtection workbookAlgorithmName="SHA-512" workbookHashValue="mnfhucTuyaa8FRxciprkjL00oOwkBJz9T7RhIf5CTyzehqMbPc4wApvBJVfIwtWrHNRNlKkCmtu/bjQW9iPRjA==" workbookSaltValue="sFHzJoqNow6OQwudUdgAxQ==" workbookSpinCount="100000" lockStructure="1"/>
  <bookViews>
    <workbookView xWindow="930" yWindow="0" windowWidth="17460" windowHeight="769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ML76" i="4"/>
  <c r="BV52" i="4"/>
  <c r="FJ30" i="4"/>
  <c r="IX76" i="4"/>
  <c r="ML52" i="4"/>
  <c r="C11" i="5"/>
  <c r="D11" i="5"/>
  <c r="E11" i="5"/>
  <c r="B11" i="5"/>
  <c r="HV30" i="4" l="1"/>
  <c r="LJ76" i="4"/>
  <c r="AT52" i="4"/>
  <c r="EH30" i="4"/>
  <c r="HV76" i="4"/>
  <c r="LJ52" i="4"/>
  <c r="AT30" i="4"/>
  <c r="HV52" i="4"/>
  <c r="AT76" i="4"/>
  <c r="EH52" i="4"/>
  <c r="AF76" i="4"/>
  <c r="DT52" i="4"/>
  <c r="HH30" i="4"/>
  <c r="KV76" i="4"/>
  <c r="AF52" i="4"/>
  <c r="DT30" i="4"/>
  <c r="HH76" i="4"/>
  <c r="KV52" i="4"/>
  <c r="AF30" i="4"/>
  <c r="HH52" i="4"/>
  <c r="GT76" i="4"/>
  <c r="KH52" i="4"/>
  <c r="GT52" i="4"/>
  <c r="R76" i="4"/>
  <c r="DF52" i="4"/>
  <c r="GT30" i="4"/>
  <c r="KH76" i="4"/>
  <c r="R52" i="4"/>
  <c r="DF30" i="4"/>
  <c r="R30" i="4"/>
  <c r="BH52" i="4"/>
  <c r="IJ76" i="4"/>
  <c r="LX52" i="4"/>
  <c r="BH30" i="4"/>
  <c r="IJ52" i="4"/>
  <c r="BH76" i="4"/>
  <c r="EV52" i="4"/>
  <c r="IJ30" i="4"/>
  <c r="LX76" i="4"/>
  <c r="EV30" i="4"/>
</calcChain>
</file>

<file path=xl/sharedStrings.xml><?xml version="1.0" encoding="utf-8"?>
<sst xmlns="http://schemas.openxmlformats.org/spreadsheetml/2006/main" count="302" uniqueCount="142">
  <si>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</si>
  <si>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</si>
  <si>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</si>
  <si>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</si>
  <si>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</si>
  <si>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</si>
  <si>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</si>
  <si>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</si>
  <si>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</si>
  <si>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</si>
  <si>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</si>
  <si>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</si>
  <si>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</si>
  <si>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</si>
  <si>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</si>
  <si>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</si>
  <si>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</si>
  <si>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</si>
  <si>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</si>
  <si>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</si>
  <si>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</si>
  <si>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</si>
  <si>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</si>
  <si>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</si>
  <si>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</si>
  <si>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</si>
  <si>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</si>
  <si>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</si>
  <si>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</si>
  <si>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</si>
  <si>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</si>
  <si>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</si>
  <si>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</si>
  <si>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</si>
  <si>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</si>
  <si>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</si>
  <si>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</si>
  <si>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</si>
  <si>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</si>
  <si>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</si>
  <si>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</si>
  <si>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</si>
  <si>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</si>
  <si>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</si>
  <si>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</si>
  <si>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</si>
  <si>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</si>
  <si>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</si>
  <si>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</si>
  <si>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</si>
  <si>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</si>
  <si>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</si>
  <si>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</si>
  <si>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</si>
  <si>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</si>
  <si>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</si>
  <si>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</si>
  <si>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</si>
  <si>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</si>
  <si>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</si>
  <si>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</si>
  <si>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</si>
  <si>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</si>
  <si>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</si>
  <si>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</si>
  <si>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</si>
  <si>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</si>
  <si>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</si>
  <si>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</si>
  <si>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</si>
  <si>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</si>
  <si>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</si>
  <si>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</si>
  <si>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</si>
  <si>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</si>
  <si>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</si>
  <si>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</si>
  <si>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</si>
  <si>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</si>
  <si>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</si>
  <si>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</si>
  <si>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</si>
  <si>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</si>
  <si>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</si>
  <si>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</si>
  <si>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</si>
  <si>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</si>
  <si>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</si>
  <si>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</si>
  <si>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</si>
  <si>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</si>
  <si>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</si>
  <si>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</si>
  <si>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</si>
  <si>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</si>
  <si>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</si>
  <si>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</si>
  <si>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</si>
  <si>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</si>
  <si>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</si>
  <si>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</si>
  <si>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</si>
  <si>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</si>
  <si>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</si>
  <si>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</si>
  <si>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</si>
  <si>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</si>
  <si>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</si>
  <si>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</si>
  <si>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</si>
  <si>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</si>
  <si>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</si>
  <si>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</si>
  <si>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</si>
  <si>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</si>
  <si>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</si>
  <si>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</si>
  <si>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</si>
  <si>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</si>
  <si>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</si>
  <si>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</si>
  <si>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</si>
  <si>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安曇野市</t>
  </si>
  <si>
    <t>有明荘</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</si>
  <si>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</si>
  <si>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</si>
  <si>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</si>
  <si>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</si>
  <si>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</si>
  <si>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</si>
  <si>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</si>
  <si>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</si>
  <si>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</si>
  <si>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</si>
  <si>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</si>
  <si>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</si>
  <si>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</si>
  <si>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</si>
  <si>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施設全体の老朽化が著しいため、建物躯体にかかる設備投資の計画がある。その他の経営指標については該当数値なし。</t>
    <phoneticPr fontId="5"/>
  </si>
  <si>
    <t xml:space="preserve">　収益的収支比率は若干の赤字であるが３年連続で値が上昇しており、また売上高ＧＯＰ比率やＥＢＩＴＤＡの値も３年続けて回復していることから、経営改善の結果が表れている。売上高人件費比率については、類似施設平均値の数値が上昇する中でほぼ横ばいの比率を維持している。
　なお、当施設の営業期間は４月下旬から11月下旬であり、冬期間は閉鎖となることから、定員稼働率は平均値のおよそ1/2程度の値となっている。
</t>
    <rPh sb="34" eb="36">
      <t>ウリアゲ</t>
    </rPh>
    <rPh sb="36" eb="37">
      <t>ダカ</t>
    </rPh>
    <rPh sb="40" eb="42">
      <t>ヒリツ</t>
    </rPh>
    <rPh sb="96" eb="98">
      <t>ルイジ</t>
    </rPh>
    <rPh sb="98" eb="100">
      <t>シセツ</t>
    </rPh>
    <rPh sb="100" eb="103">
      <t>ヘイキンチ</t>
    </rPh>
    <rPh sb="104" eb="106">
      <t>スウチ</t>
    </rPh>
    <rPh sb="107" eb="109">
      <t>ジョウショウ</t>
    </rPh>
    <rPh sb="111" eb="112">
      <t>ナカ</t>
    </rPh>
    <rPh sb="115" eb="116">
      <t>ヨコ</t>
    </rPh>
    <rPh sb="119" eb="121">
      <t>ヒリツ</t>
    </rPh>
    <rPh sb="122" eb="124">
      <t>イジ</t>
    </rPh>
    <phoneticPr fontId="5"/>
  </si>
  <si>
    <t>　登山口近くに立地し登山者の利用が約９割を占める宿泊施設であり、上質な温泉を提供している事や周辺に競合する類似施設が少ない事から、安定した需要がある施設であるが、その立地や利用者の目的から荒天時にはキャンセルも多く、天候等の要因によって利用者数が大幅に変わる施設である。近年の宿泊者数は横ばいで推移している。</t>
    <rPh sb="1" eb="3">
      <t>トザン</t>
    </rPh>
    <rPh sb="3" eb="4">
      <t>グチ</t>
    </rPh>
    <rPh sb="4" eb="5">
      <t>チカ</t>
    </rPh>
    <rPh sb="7" eb="9">
      <t>リッチ</t>
    </rPh>
    <rPh sb="10" eb="12">
      <t>トザン</t>
    </rPh>
    <rPh sb="12" eb="13">
      <t>シャ</t>
    </rPh>
    <rPh sb="14" eb="16">
      <t>リヨウ</t>
    </rPh>
    <rPh sb="17" eb="18">
      <t>ヤク</t>
    </rPh>
    <rPh sb="19" eb="20">
      <t>ワリ</t>
    </rPh>
    <rPh sb="21" eb="22">
      <t>シ</t>
    </rPh>
    <rPh sb="24" eb="26">
      <t>シュクハク</t>
    </rPh>
    <rPh sb="26" eb="28">
      <t>シセツ</t>
    </rPh>
    <rPh sb="32" eb="34">
      <t>ジョウシツ</t>
    </rPh>
    <rPh sb="35" eb="37">
      <t>オンセン</t>
    </rPh>
    <rPh sb="38" eb="40">
      <t>テイキョウ</t>
    </rPh>
    <rPh sb="44" eb="45">
      <t>コト</t>
    </rPh>
    <rPh sb="46" eb="48">
      <t>シュウヘン</t>
    </rPh>
    <rPh sb="49" eb="51">
      <t>キョウゴウ</t>
    </rPh>
    <rPh sb="53" eb="55">
      <t>ルイジ</t>
    </rPh>
    <rPh sb="55" eb="57">
      <t>シセツ</t>
    </rPh>
    <rPh sb="58" eb="59">
      <t>スク</t>
    </rPh>
    <rPh sb="61" eb="62">
      <t>コト</t>
    </rPh>
    <rPh sb="65" eb="67">
      <t>アンテイ</t>
    </rPh>
    <rPh sb="74" eb="76">
      <t>シセツ</t>
    </rPh>
    <rPh sb="83" eb="85">
      <t>リッチ</t>
    </rPh>
    <rPh sb="86" eb="89">
      <t>リヨウシャ</t>
    </rPh>
    <rPh sb="90" eb="92">
      <t>モクテキ</t>
    </rPh>
    <rPh sb="94" eb="96">
      <t>コウテン</t>
    </rPh>
    <rPh sb="96" eb="97">
      <t>ジ</t>
    </rPh>
    <rPh sb="105" eb="106">
      <t>オオ</t>
    </rPh>
    <rPh sb="108" eb="110">
      <t>テンコウ</t>
    </rPh>
    <rPh sb="110" eb="111">
      <t>トウ</t>
    </rPh>
    <rPh sb="112" eb="114">
      <t>ヨウイン</t>
    </rPh>
    <rPh sb="118" eb="121">
      <t>リヨウシャ</t>
    </rPh>
    <rPh sb="121" eb="122">
      <t>スウ</t>
    </rPh>
    <rPh sb="123" eb="125">
      <t>オオハバ</t>
    </rPh>
    <rPh sb="126" eb="127">
      <t>カ</t>
    </rPh>
    <rPh sb="129" eb="131">
      <t>シセツ</t>
    </rPh>
    <rPh sb="135" eb="137">
      <t>キンネン</t>
    </rPh>
    <rPh sb="138" eb="141">
      <t>シュクハクシャ</t>
    </rPh>
    <rPh sb="141" eb="142">
      <t>スウ</t>
    </rPh>
    <rPh sb="143" eb="144">
      <t>ヨコ</t>
    </rPh>
    <rPh sb="147" eb="149">
      <t>スイイ</t>
    </rPh>
    <phoneticPr fontId="5"/>
  </si>
  <si>
    <t>　立地の特殊性から継続して一定の稼働率を保つ施設である。収益面では３年連続で数値が改善しており、今後も継続した経営改善が期待される。一方で施設の老朽化は顕著であり、施設の経年劣化による破損等で緊急的な修繕が必要となる場合もある。トイレ洋式化率が低い点等、改修工事が必要な箇所も散見される。
　山岳観光を推進する当市の重要な観光拠点のひとつである当施設は、今後も登山者を中心とした利用が見込まれるため、利用者のニーズに対応できる施設として運営していくことが求められており、今後、今まで予約を断っていた繁忙期の単独客の取り込みを図るため、相部屋の提供を検討している。</t>
    <rPh sb="82" eb="84">
      <t>シセツ</t>
    </rPh>
    <rPh sb="85" eb="87">
      <t>ケイネン</t>
    </rPh>
    <rPh sb="87" eb="89">
      <t>レッカ</t>
    </rPh>
    <rPh sb="92" eb="94">
      <t>ハソン</t>
    </rPh>
    <rPh sb="94" eb="95">
      <t>トウ</t>
    </rPh>
    <rPh sb="96" eb="99">
      <t>キンキュウテキ</t>
    </rPh>
    <rPh sb="218" eb="220">
      <t>ウンエイ</t>
    </rPh>
    <rPh sb="235" eb="237">
      <t>コンゴ</t>
    </rPh>
    <rPh sb="238" eb="239">
      <t>イマ</t>
    </rPh>
    <rPh sb="241" eb="243">
      <t>ヨヤク</t>
    </rPh>
    <rPh sb="244" eb="245">
      <t>コトワ</t>
    </rPh>
    <rPh sb="249" eb="251">
      <t>ハンボウ</t>
    </rPh>
    <rPh sb="251" eb="252">
      <t>キ</t>
    </rPh>
    <rPh sb="253" eb="255">
      <t>タンドク</t>
    </rPh>
    <rPh sb="255" eb="256">
      <t>キャク</t>
    </rPh>
    <rPh sb="257" eb="258">
      <t>ト</t>
    </rPh>
    <rPh sb="259" eb="260">
      <t>コ</t>
    </rPh>
    <rPh sb="262" eb="263">
      <t>ハカ</t>
    </rPh>
    <rPh sb="267" eb="270">
      <t>アイベヤ</t>
    </rPh>
    <rPh sb="271" eb="273">
      <t>テイキョウ</t>
    </rPh>
    <rPh sb="274" eb="27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</si>
</sst>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53C-4AB6-A7BE-AA647B7B82D2}"/>
            </c:ext>
          </c:extLst>
        </c:ser>
        <c:dLbls>
          <c:showLegendKey val="0"/>
          <c:showVal val="0"/>
          <c:showCatName val="0"/>
          <c:showSerName val="0"/>
          <c:showPercent val="0"/>
          <c:showBubbleSize val="0"/>
        </c:dLbls>
        <c:gapWidth val="150"/>
        <c:axId val="365881560"/>
        <c:axId val="1527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B53C-4AB6-A7BE-AA647B7B82D2}"/>
            </c:ext>
          </c:extLst>
        </c:ser>
        <c:dLbls>
          <c:showLegendKey val="0"/>
          <c:showVal val="0"/>
          <c:showCatName val="0"/>
          <c:showSerName val="0"/>
          <c:showPercent val="0"/>
          <c:showBubbleSize val="0"/>
        </c:dLbls>
        <c:marker val="1"/>
        <c:smooth val="0"/>
        <c:axId val="365881560"/>
        <c:axId val="152764416"/>
      </c:lineChart>
      <c:dateAx>
        <c:axId val="365881560"/>
        <c:scaling>
          <c:orientation val="minMax"/>
        </c:scaling>
        <c:delete val="1"/>
        <c:axPos val="b"/>
        <c:numFmt formatCode="ge" sourceLinked="1"/>
        <c:majorTickMark val="none"/>
        <c:minorTickMark val="none"/>
        <c:tickLblPos val="none"/>
        <c:crossAx val="152764416"/>
        <c:crosses val="autoZero"/>
        <c:auto val="1"/>
        <c:lblOffset val="100"/>
        <c:baseTimeUnit val="years"/>
      </c:dateAx>
      <c:valAx>
        <c:axId val="15276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88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AC0E-45A8-9197-4B2177BC97D2}"/>
            </c:ext>
          </c:extLst>
        </c:ser>
        <c:dLbls>
          <c:showLegendKey val="0"/>
          <c:showVal val="0"/>
          <c:showCatName val="0"/>
          <c:showSerName val="0"/>
          <c:showPercent val="0"/>
          <c:showBubbleSize val="0"/>
        </c:dLbls>
        <c:gapWidth val="150"/>
        <c:axId val="419919456"/>
        <c:axId val="41992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C0E-45A8-9197-4B2177BC97D2}"/>
            </c:ext>
          </c:extLst>
        </c:ser>
        <c:dLbls>
          <c:showLegendKey val="0"/>
          <c:showVal val="0"/>
          <c:showCatName val="0"/>
          <c:showSerName val="0"/>
          <c:showPercent val="0"/>
          <c:showBubbleSize val="0"/>
        </c:dLbls>
        <c:marker val="1"/>
        <c:smooth val="0"/>
        <c:axId val="419919456"/>
        <c:axId val="419921416"/>
      </c:lineChart>
      <c:dateAx>
        <c:axId val="419919456"/>
        <c:scaling>
          <c:orientation val="minMax"/>
        </c:scaling>
        <c:delete val="1"/>
        <c:axPos val="b"/>
        <c:numFmt formatCode="ge" sourceLinked="1"/>
        <c:majorTickMark val="none"/>
        <c:minorTickMark val="none"/>
        <c:tickLblPos val="none"/>
        <c:crossAx val="419921416"/>
        <c:crosses val="autoZero"/>
        <c:auto val="1"/>
        <c:lblOffset val="100"/>
        <c:baseTimeUnit val="years"/>
      </c:dateAx>
      <c:valAx>
        <c:axId val="41992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9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2.8199999999999999E-2</c:v>
                </c:pt>
                <c:pt idx="1">
                  <c:v>3.5499999999999997E-2</c:v>
                </c:pt>
                <c:pt idx="2">
                  <c:v>1.6199999999999999E-2</c:v>
                </c:pt>
                <c:pt idx="3">
                  <c:v>1.5599999999999999E-2</c:v>
                </c:pt>
                <c:pt idx="4">
                  <c:v>2.86E-2</c:v>
                </c:pt>
              </c:numCache>
            </c:numRef>
          </c:val>
          <c:smooth val="0"/>
          <c:extLst>
            <c:ext xmlns:c16="http://schemas.microsoft.com/office/drawing/2014/chart" uri="{C3380CC4-5D6E-409C-BE32-E72D297353CC}">
              <c16:uniqueId val="{00000000-C25F-48BD-B9A8-681AF59D2B2A}"/>
            </c:ext>
          </c:extLst>
        </c:ser>
        <c:dLbls>
          <c:showLegendKey val="0"/>
          <c:showVal val="0"/>
          <c:showCatName val="0"/>
          <c:showSerName val="0"/>
          <c:showPercent val="0"/>
          <c:showBubbleSize val="0"/>
        </c:dLbls>
        <c:marker val="1"/>
        <c:smooth val="0"/>
        <c:axId val="419923376"/>
        <c:axId val="4199198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c:ext xmlns:c16="http://schemas.microsoft.com/office/drawing/2014/chart" uri="{C3380CC4-5D6E-409C-BE32-E72D297353CC}">
              <c16:uniqueId val="{00000001-C25F-48BD-B9A8-681AF59D2B2A}"/>
            </c:ext>
          </c:extLst>
        </c:ser>
        <c:dLbls>
          <c:showLegendKey val="0"/>
          <c:showVal val="0"/>
          <c:showCatName val="0"/>
          <c:showSerName val="0"/>
          <c:showPercent val="0"/>
          <c:showBubbleSize val="0"/>
        </c:dLbls>
        <c:marker val="1"/>
        <c:smooth val="0"/>
        <c:axId val="419923768"/>
        <c:axId val="419924160"/>
      </c:lineChart>
      <c:dateAx>
        <c:axId val="41992337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19919848"/>
        <c:crosses val="autoZero"/>
        <c:auto val="1"/>
        <c:lblOffset val="100"/>
        <c:baseTimeUnit val="years"/>
      </c:dateAx>
      <c:valAx>
        <c:axId val="419919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923376"/>
        <c:crosses val="autoZero"/>
        <c:crossBetween val="between"/>
      </c:valAx>
      <c:valAx>
        <c:axId val="4199241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19923768"/>
        <c:crosses val="max"/>
        <c:crossBetween val="between"/>
      </c:valAx>
      <c:dateAx>
        <c:axId val="419923768"/>
        <c:scaling>
          <c:orientation val="minMax"/>
        </c:scaling>
        <c:delete val="1"/>
        <c:axPos val="b"/>
        <c:numFmt formatCode="ge" sourceLinked="1"/>
        <c:majorTickMark val="out"/>
        <c:minorTickMark val="none"/>
        <c:tickLblPos val="nextTo"/>
        <c:crossAx val="4199241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3F-4782-AF6F-BF5F25D1C76C}"/>
            </c:ext>
          </c:extLst>
        </c:ser>
        <c:dLbls>
          <c:showLegendKey val="0"/>
          <c:showVal val="0"/>
          <c:showCatName val="0"/>
          <c:showSerName val="0"/>
          <c:showPercent val="0"/>
          <c:showBubbleSize val="0"/>
        </c:dLbls>
        <c:gapWidth val="150"/>
        <c:axId val="419592880"/>
        <c:axId val="41959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813F-4782-AF6F-BF5F25D1C76C}"/>
            </c:ext>
          </c:extLst>
        </c:ser>
        <c:dLbls>
          <c:showLegendKey val="0"/>
          <c:showVal val="0"/>
          <c:showCatName val="0"/>
          <c:showSerName val="0"/>
          <c:showPercent val="0"/>
          <c:showBubbleSize val="0"/>
        </c:dLbls>
        <c:marker val="1"/>
        <c:smooth val="0"/>
        <c:axId val="419592880"/>
        <c:axId val="419593272"/>
      </c:lineChart>
      <c:dateAx>
        <c:axId val="419592880"/>
        <c:scaling>
          <c:orientation val="minMax"/>
        </c:scaling>
        <c:delete val="1"/>
        <c:axPos val="b"/>
        <c:numFmt formatCode="ge" sourceLinked="1"/>
        <c:majorTickMark val="none"/>
        <c:minorTickMark val="none"/>
        <c:tickLblPos val="none"/>
        <c:crossAx val="419593272"/>
        <c:crosses val="autoZero"/>
        <c:auto val="1"/>
        <c:lblOffset val="100"/>
        <c:baseTimeUnit val="years"/>
      </c:dateAx>
      <c:valAx>
        <c:axId val="419593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9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109.9</c:v>
                </c:pt>
                <c:pt idx="1">
                  <c:v>87.3</c:v>
                </c:pt>
                <c:pt idx="2">
                  <c:v>95.5</c:v>
                </c:pt>
                <c:pt idx="3">
                  <c:v>98.2</c:v>
                </c:pt>
                <c:pt idx="4">
                  <c:v>99</c:v>
                </c:pt>
              </c:numCache>
            </c:numRef>
          </c:val>
          <c:extLst>
            <c:ext xmlns:c16="http://schemas.microsoft.com/office/drawing/2014/chart" uri="{C3380CC4-5D6E-409C-BE32-E72D297353CC}">
              <c16:uniqueId val="{00000000-2EA5-451E-97B7-1D673532ADEF}"/>
            </c:ext>
          </c:extLst>
        </c:ser>
        <c:dLbls>
          <c:showLegendKey val="0"/>
          <c:showVal val="0"/>
          <c:showCatName val="0"/>
          <c:showSerName val="0"/>
          <c:showPercent val="0"/>
          <c:showBubbleSize val="0"/>
        </c:dLbls>
        <c:gapWidth val="150"/>
        <c:axId val="419592096"/>
        <c:axId val="41958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2EA5-451E-97B7-1D673532ADEF}"/>
            </c:ext>
          </c:extLst>
        </c:ser>
        <c:dLbls>
          <c:showLegendKey val="0"/>
          <c:showVal val="0"/>
          <c:showCatName val="0"/>
          <c:showSerName val="0"/>
          <c:showPercent val="0"/>
          <c:showBubbleSize val="0"/>
        </c:dLbls>
        <c:marker val="1"/>
        <c:smooth val="0"/>
        <c:axId val="419592096"/>
        <c:axId val="419586216"/>
      </c:lineChart>
      <c:dateAx>
        <c:axId val="419592096"/>
        <c:scaling>
          <c:orientation val="minMax"/>
        </c:scaling>
        <c:delete val="1"/>
        <c:axPos val="b"/>
        <c:numFmt formatCode="ge" sourceLinked="1"/>
        <c:majorTickMark val="none"/>
        <c:minorTickMark val="none"/>
        <c:tickLblPos val="none"/>
        <c:crossAx val="419586216"/>
        <c:crosses val="autoZero"/>
        <c:auto val="1"/>
        <c:lblOffset val="100"/>
        <c:baseTimeUnit val="years"/>
      </c:dateAx>
      <c:valAx>
        <c:axId val="41958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9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6201</c:v>
                </c:pt>
                <c:pt idx="1">
                  <c:v>-9841</c:v>
                </c:pt>
                <c:pt idx="2">
                  <c:v>-3277</c:v>
                </c:pt>
                <c:pt idx="3">
                  <c:v>-1274</c:v>
                </c:pt>
                <c:pt idx="4">
                  <c:v>-765</c:v>
                </c:pt>
              </c:numCache>
            </c:numRef>
          </c:val>
          <c:extLst>
            <c:ext xmlns:c16="http://schemas.microsoft.com/office/drawing/2014/chart" uri="{C3380CC4-5D6E-409C-BE32-E72D297353CC}">
              <c16:uniqueId val="{00000000-EC5B-4F1A-B146-FD6F4838C5DD}"/>
            </c:ext>
          </c:extLst>
        </c:ser>
        <c:dLbls>
          <c:showLegendKey val="0"/>
          <c:showVal val="0"/>
          <c:showCatName val="0"/>
          <c:showSerName val="0"/>
          <c:showPercent val="0"/>
          <c:showBubbleSize val="0"/>
        </c:dLbls>
        <c:gapWidth val="150"/>
        <c:axId val="419590920"/>
        <c:axId val="41958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EC5B-4F1A-B146-FD6F4838C5DD}"/>
            </c:ext>
          </c:extLst>
        </c:ser>
        <c:dLbls>
          <c:showLegendKey val="0"/>
          <c:showVal val="0"/>
          <c:showCatName val="0"/>
          <c:showSerName val="0"/>
          <c:showPercent val="0"/>
          <c:showBubbleSize val="0"/>
        </c:dLbls>
        <c:marker val="1"/>
        <c:smooth val="0"/>
        <c:axId val="419590920"/>
        <c:axId val="419586608"/>
      </c:lineChart>
      <c:dateAx>
        <c:axId val="419590920"/>
        <c:scaling>
          <c:orientation val="minMax"/>
        </c:scaling>
        <c:delete val="1"/>
        <c:axPos val="b"/>
        <c:numFmt formatCode="ge" sourceLinked="1"/>
        <c:majorTickMark val="none"/>
        <c:minorTickMark val="none"/>
        <c:tickLblPos val="none"/>
        <c:crossAx val="419586608"/>
        <c:crosses val="autoZero"/>
        <c:auto val="1"/>
        <c:lblOffset val="100"/>
        <c:baseTimeUnit val="years"/>
      </c:dateAx>
      <c:valAx>
        <c:axId val="41958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59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9</c:v>
                </c:pt>
                <c:pt idx="1">
                  <c:v>-14.6</c:v>
                </c:pt>
                <c:pt idx="2">
                  <c:v>-4.8</c:v>
                </c:pt>
                <c:pt idx="3">
                  <c:v>-1.7</c:v>
                </c:pt>
                <c:pt idx="4">
                  <c:v>-1</c:v>
                </c:pt>
              </c:numCache>
            </c:numRef>
          </c:val>
          <c:extLst>
            <c:ext xmlns:c16="http://schemas.microsoft.com/office/drawing/2014/chart" uri="{C3380CC4-5D6E-409C-BE32-E72D297353CC}">
              <c16:uniqueId val="{00000000-457D-438A-89AA-77D3D524C0D9}"/>
            </c:ext>
          </c:extLst>
        </c:ser>
        <c:dLbls>
          <c:showLegendKey val="0"/>
          <c:showVal val="0"/>
          <c:showCatName val="0"/>
          <c:showSerName val="0"/>
          <c:showPercent val="0"/>
          <c:showBubbleSize val="0"/>
        </c:dLbls>
        <c:gapWidth val="150"/>
        <c:axId val="419588960"/>
        <c:axId val="41958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457D-438A-89AA-77D3D524C0D9}"/>
            </c:ext>
          </c:extLst>
        </c:ser>
        <c:dLbls>
          <c:showLegendKey val="0"/>
          <c:showVal val="0"/>
          <c:showCatName val="0"/>
          <c:showSerName val="0"/>
          <c:showPercent val="0"/>
          <c:showBubbleSize val="0"/>
        </c:dLbls>
        <c:marker val="1"/>
        <c:smooth val="0"/>
        <c:axId val="419588960"/>
        <c:axId val="419589352"/>
      </c:lineChart>
      <c:dateAx>
        <c:axId val="419588960"/>
        <c:scaling>
          <c:orientation val="minMax"/>
        </c:scaling>
        <c:delete val="1"/>
        <c:axPos val="b"/>
        <c:numFmt formatCode="ge" sourceLinked="1"/>
        <c:majorTickMark val="none"/>
        <c:minorTickMark val="none"/>
        <c:tickLblPos val="none"/>
        <c:crossAx val="419589352"/>
        <c:crosses val="autoZero"/>
        <c:auto val="1"/>
        <c:lblOffset val="100"/>
        <c:baseTimeUnit val="years"/>
      </c:dateAx>
      <c:valAx>
        <c:axId val="41958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8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35.299999999999997</c:v>
                </c:pt>
                <c:pt idx="1">
                  <c:v>41.4</c:v>
                </c:pt>
                <c:pt idx="2">
                  <c:v>40.6</c:v>
                </c:pt>
                <c:pt idx="3">
                  <c:v>39.1</c:v>
                </c:pt>
                <c:pt idx="4">
                  <c:v>39.200000000000003</c:v>
                </c:pt>
              </c:numCache>
            </c:numRef>
          </c:val>
          <c:extLst>
            <c:ext xmlns:c16="http://schemas.microsoft.com/office/drawing/2014/chart" uri="{C3380CC4-5D6E-409C-BE32-E72D297353CC}">
              <c16:uniqueId val="{00000000-D9E5-4F96-8093-EB4D6C97F516}"/>
            </c:ext>
          </c:extLst>
        </c:ser>
        <c:dLbls>
          <c:showLegendKey val="0"/>
          <c:showVal val="0"/>
          <c:showCatName val="0"/>
          <c:showSerName val="0"/>
          <c:showPercent val="0"/>
          <c:showBubbleSize val="0"/>
        </c:dLbls>
        <c:gapWidth val="150"/>
        <c:axId val="419590528"/>
        <c:axId val="4195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D9E5-4F96-8093-EB4D6C97F516}"/>
            </c:ext>
          </c:extLst>
        </c:ser>
        <c:dLbls>
          <c:showLegendKey val="0"/>
          <c:showVal val="0"/>
          <c:showCatName val="0"/>
          <c:showSerName val="0"/>
          <c:showPercent val="0"/>
          <c:showBubbleSize val="0"/>
        </c:dLbls>
        <c:marker val="1"/>
        <c:smooth val="0"/>
        <c:axId val="419590528"/>
        <c:axId val="419591312"/>
      </c:lineChart>
      <c:dateAx>
        <c:axId val="419590528"/>
        <c:scaling>
          <c:orientation val="minMax"/>
        </c:scaling>
        <c:delete val="1"/>
        <c:axPos val="b"/>
        <c:numFmt formatCode="ge" sourceLinked="1"/>
        <c:majorTickMark val="none"/>
        <c:minorTickMark val="none"/>
        <c:tickLblPos val="none"/>
        <c:crossAx val="419591312"/>
        <c:crosses val="autoZero"/>
        <c:auto val="1"/>
        <c:lblOffset val="100"/>
        <c:baseTimeUnit val="years"/>
      </c:dateAx>
      <c:valAx>
        <c:axId val="41959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9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11.9</c:v>
                </c:pt>
                <c:pt idx="1">
                  <c:v>11.5</c:v>
                </c:pt>
                <c:pt idx="2">
                  <c:v>11.9</c:v>
                </c:pt>
                <c:pt idx="3">
                  <c:v>12.3</c:v>
                </c:pt>
                <c:pt idx="4">
                  <c:v>12.1</c:v>
                </c:pt>
              </c:numCache>
            </c:numRef>
          </c:val>
          <c:extLst>
            <c:ext xmlns:c16="http://schemas.microsoft.com/office/drawing/2014/chart" uri="{C3380CC4-5D6E-409C-BE32-E72D297353CC}">
              <c16:uniqueId val="{00000000-CABB-4A18-9614-55996377394B}"/>
            </c:ext>
          </c:extLst>
        </c:ser>
        <c:dLbls>
          <c:showLegendKey val="0"/>
          <c:showVal val="0"/>
          <c:showCatName val="0"/>
          <c:showSerName val="0"/>
          <c:showPercent val="0"/>
          <c:showBubbleSize val="0"/>
        </c:dLbls>
        <c:gapWidth val="150"/>
        <c:axId val="419920632"/>
        <c:axId val="41991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CABB-4A18-9614-55996377394B}"/>
            </c:ext>
          </c:extLst>
        </c:ser>
        <c:dLbls>
          <c:showLegendKey val="0"/>
          <c:showVal val="0"/>
          <c:showCatName val="0"/>
          <c:showSerName val="0"/>
          <c:showPercent val="0"/>
          <c:showBubbleSize val="0"/>
        </c:dLbls>
        <c:marker val="1"/>
        <c:smooth val="0"/>
        <c:axId val="419920632"/>
        <c:axId val="419918280"/>
      </c:lineChart>
      <c:dateAx>
        <c:axId val="419920632"/>
        <c:scaling>
          <c:orientation val="minMax"/>
        </c:scaling>
        <c:delete val="1"/>
        <c:axPos val="b"/>
        <c:numFmt formatCode="ge" sourceLinked="1"/>
        <c:majorTickMark val="none"/>
        <c:minorTickMark val="none"/>
        <c:tickLblPos val="none"/>
        <c:crossAx val="419918280"/>
        <c:crosses val="autoZero"/>
        <c:auto val="1"/>
        <c:lblOffset val="100"/>
        <c:baseTimeUnit val="years"/>
      </c:dateAx>
      <c:valAx>
        <c:axId val="41991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92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60-4AB6-AB05-77F2127CD3CC}"/>
            </c:ext>
          </c:extLst>
        </c:ser>
        <c:dLbls>
          <c:showLegendKey val="0"/>
          <c:showVal val="0"/>
          <c:showCatName val="0"/>
          <c:showSerName val="0"/>
          <c:showPercent val="0"/>
          <c:showBubbleSize val="0"/>
        </c:dLbls>
        <c:gapWidth val="150"/>
        <c:axId val="419919064"/>
        <c:axId val="4199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C060-4AB6-AB05-77F2127CD3CC}"/>
            </c:ext>
          </c:extLst>
        </c:ser>
        <c:dLbls>
          <c:showLegendKey val="0"/>
          <c:showVal val="0"/>
          <c:showCatName val="0"/>
          <c:showSerName val="0"/>
          <c:showPercent val="0"/>
          <c:showBubbleSize val="0"/>
        </c:dLbls>
        <c:marker val="1"/>
        <c:smooth val="0"/>
        <c:axId val="419919064"/>
        <c:axId val="419922592"/>
      </c:lineChart>
      <c:dateAx>
        <c:axId val="419919064"/>
        <c:scaling>
          <c:orientation val="minMax"/>
        </c:scaling>
        <c:delete val="1"/>
        <c:axPos val="b"/>
        <c:numFmt formatCode="ge" sourceLinked="1"/>
        <c:majorTickMark val="none"/>
        <c:minorTickMark val="none"/>
        <c:tickLblPos val="none"/>
        <c:crossAx val="419922592"/>
        <c:crosses val="autoZero"/>
        <c:auto val="1"/>
        <c:lblOffset val="100"/>
        <c:baseTimeUnit val="years"/>
      </c:dateAx>
      <c:valAx>
        <c:axId val="4199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91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38BE-493D-8EE0-135CCC61EE34}"/>
            </c:ext>
          </c:extLst>
        </c:ser>
        <c:dLbls>
          <c:showLegendKey val="0"/>
          <c:showVal val="0"/>
          <c:showCatName val="0"/>
          <c:showSerName val="0"/>
          <c:showPercent val="0"/>
          <c:showBubbleSize val="0"/>
        </c:dLbls>
        <c:gapWidth val="150"/>
        <c:axId val="419921808"/>
        <c:axId val="41992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8BE-493D-8EE0-135CCC61EE34}"/>
            </c:ext>
          </c:extLst>
        </c:ser>
        <c:dLbls>
          <c:showLegendKey val="0"/>
          <c:showVal val="0"/>
          <c:showCatName val="0"/>
          <c:showSerName val="0"/>
          <c:showPercent val="0"/>
          <c:showBubbleSize val="0"/>
        </c:dLbls>
        <c:marker val="1"/>
        <c:smooth val="0"/>
        <c:axId val="419921808"/>
        <c:axId val="419922984"/>
      </c:lineChart>
      <c:dateAx>
        <c:axId val="419921808"/>
        <c:scaling>
          <c:orientation val="minMax"/>
        </c:scaling>
        <c:delete val="1"/>
        <c:axPos val="b"/>
        <c:numFmt formatCode="ge" sourceLinked="1"/>
        <c:majorTickMark val="none"/>
        <c:minorTickMark val="none"/>
        <c:tickLblPos val="none"/>
        <c:crossAx val="419922984"/>
        <c:crosses val="autoZero"/>
        <c:auto val="1"/>
        <c:lblOffset val="100"/>
        <c:baseTimeUnit val="years"/>
      </c:dateAx>
      <c:valAx>
        <c:axId val="41992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92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Q89" sqref="NQ89"/>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長野県安曇野市　有明荘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9606</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1732</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95</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27</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無</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139</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109.9</v>
      </c>
      <c r="S31" s="84"/>
      <c r="T31" s="84"/>
      <c r="U31" s="84"/>
      <c r="V31" s="84"/>
      <c r="W31" s="84"/>
      <c r="X31" s="84"/>
      <c r="Y31" s="84"/>
      <c r="Z31" s="84"/>
      <c r="AA31" s="84"/>
      <c r="AB31" s="84"/>
      <c r="AC31" s="84"/>
      <c r="AD31" s="84"/>
      <c r="AE31" s="84"/>
      <c r="AF31" s="84">
        <f>データ!Z7</f>
        <v>87.3</v>
      </c>
      <c r="AG31" s="84"/>
      <c r="AH31" s="84"/>
      <c r="AI31" s="84"/>
      <c r="AJ31" s="84"/>
      <c r="AK31" s="84"/>
      <c r="AL31" s="84"/>
      <c r="AM31" s="84"/>
      <c r="AN31" s="84"/>
      <c r="AO31" s="84"/>
      <c r="AP31" s="84"/>
      <c r="AQ31" s="84"/>
      <c r="AR31" s="84"/>
      <c r="AS31" s="84"/>
      <c r="AT31" s="84">
        <f>データ!AA7</f>
        <v>95.5</v>
      </c>
      <c r="AU31" s="84"/>
      <c r="AV31" s="84"/>
      <c r="AW31" s="84"/>
      <c r="AX31" s="84"/>
      <c r="AY31" s="84"/>
      <c r="AZ31" s="84"/>
      <c r="BA31" s="84"/>
      <c r="BB31" s="84"/>
      <c r="BC31" s="84"/>
      <c r="BD31" s="84"/>
      <c r="BE31" s="84"/>
      <c r="BF31" s="84"/>
      <c r="BG31" s="84"/>
      <c r="BH31" s="84">
        <f>データ!AB7</f>
        <v>98.2</v>
      </c>
      <c r="BI31" s="84"/>
      <c r="BJ31" s="84"/>
      <c r="BK31" s="84"/>
      <c r="BL31" s="84"/>
      <c r="BM31" s="84"/>
      <c r="BN31" s="84"/>
      <c r="BO31" s="84"/>
      <c r="BP31" s="84"/>
      <c r="BQ31" s="84"/>
      <c r="BR31" s="84"/>
      <c r="BS31" s="84"/>
      <c r="BT31" s="84"/>
      <c r="BU31" s="84"/>
      <c r="BV31" s="84">
        <f>データ!AC7</f>
        <v>99</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138</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140</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11.9</v>
      </c>
      <c r="S53" s="84"/>
      <c r="T53" s="84"/>
      <c r="U53" s="84"/>
      <c r="V53" s="84"/>
      <c r="W53" s="84"/>
      <c r="X53" s="84"/>
      <c r="Y53" s="84"/>
      <c r="Z53" s="84"/>
      <c r="AA53" s="84"/>
      <c r="AB53" s="84"/>
      <c r="AC53" s="84"/>
      <c r="AD53" s="84"/>
      <c r="AE53" s="84"/>
      <c r="AF53" s="84">
        <f>データ!BG7</f>
        <v>11.5</v>
      </c>
      <c r="AG53" s="84"/>
      <c r="AH53" s="84"/>
      <c r="AI53" s="84"/>
      <c r="AJ53" s="84"/>
      <c r="AK53" s="84"/>
      <c r="AL53" s="84"/>
      <c r="AM53" s="84"/>
      <c r="AN53" s="84"/>
      <c r="AO53" s="84"/>
      <c r="AP53" s="84"/>
      <c r="AQ53" s="84"/>
      <c r="AR53" s="84"/>
      <c r="AS53" s="84"/>
      <c r="AT53" s="84">
        <f>データ!BH7</f>
        <v>11.9</v>
      </c>
      <c r="AU53" s="84"/>
      <c r="AV53" s="84"/>
      <c r="AW53" s="84"/>
      <c r="AX53" s="84"/>
      <c r="AY53" s="84"/>
      <c r="AZ53" s="84"/>
      <c r="BA53" s="84"/>
      <c r="BB53" s="84"/>
      <c r="BC53" s="84"/>
      <c r="BD53" s="84"/>
      <c r="BE53" s="84"/>
      <c r="BF53" s="84"/>
      <c r="BG53" s="84"/>
      <c r="BH53" s="84">
        <f>データ!BI7</f>
        <v>12.3</v>
      </c>
      <c r="BI53" s="84"/>
      <c r="BJ53" s="84"/>
      <c r="BK53" s="84"/>
      <c r="BL53" s="84"/>
      <c r="BM53" s="84"/>
      <c r="BN53" s="84"/>
      <c r="BO53" s="84"/>
      <c r="BP53" s="84"/>
      <c r="BQ53" s="84"/>
      <c r="BR53" s="84"/>
      <c r="BS53" s="84"/>
      <c r="BT53" s="84"/>
      <c r="BU53" s="84"/>
      <c r="BV53" s="84">
        <f>データ!BJ7</f>
        <v>12.1</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35.299999999999997</v>
      </c>
      <c r="DG53" s="84"/>
      <c r="DH53" s="84"/>
      <c r="DI53" s="84"/>
      <c r="DJ53" s="84"/>
      <c r="DK53" s="84"/>
      <c r="DL53" s="84"/>
      <c r="DM53" s="84"/>
      <c r="DN53" s="84"/>
      <c r="DO53" s="84"/>
      <c r="DP53" s="84"/>
      <c r="DQ53" s="84"/>
      <c r="DR53" s="84"/>
      <c r="DS53" s="84"/>
      <c r="DT53" s="84">
        <f>データ!BR7</f>
        <v>41.4</v>
      </c>
      <c r="DU53" s="84"/>
      <c r="DV53" s="84"/>
      <c r="DW53" s="84"/>
      <c r="DX53" s="84"/>
      <c r="DY53" s="84"/>
      <c r="DZ53" s="84"/>
      <c r="EA53" s="84"/>
      <c r="EB53" s="84"/>
      <c r="EC53" s="84"/>
      <c r="ED53" s="84"/>
      <c r="EE53" s="84"/>
      <c r="EF53" s="84"/>
      <c r="EG53" s="84"/>
      <c r="EH53" s="84">
        <f>データ!BS7</f>
        <v>40.6</v>
      </c>
      <c r="EI53" s="84"/>
      <c r="EJ53" s="84"/>
      <c r="EK53" s="84"/>
      <c r="EL53" s="84"/>
      <c r="EM53" s="84"/>
      <c r="EN53" s="84"/>
      <c r="EO53" s="84"/>
      <c r="EP53" s="84"/>
      <c r="EQ53" s="84"/>
      <c r="ER53" s="84"/>
      <c r="ES53" s="84"/>
      <c r="ET53" s="84"/>
      <c r="EU53" s="84"/>
      <c r="EV53" s="84">
        <f>データ!BT7</f>
        <v>39.1</v>
      </c>
      <c r="EW53" s="84"/>
      <c r="EX53" s="84"/>
      <c r="EY53" s="84"/>
      <c r="EZ53" s="84"/>
      <c r="FA53" s="84"/>
      <c r="FB53" s="84"/>
      <c r="FC53" s="84"/>
      <c r="FD53" s="84"/>
      <c r="FE53" s="84"/>
      <c r="FF53" s="84"/>
      <c r="FG53" s="84"/>
      <c r="FH53" s="84"/>
      <c r="FI53" s="84"/>
      <c r="FJ53" s="84">
        <f>データ!BU7</f>
        <v>39.200000000000003</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9</v>
      </c>
      <c r="GU53" s="84"/>
      <c r="GV53" s="84"/>
      <c r="GW53" s="84"/>
      <c r="GX53" s="84"/>
      <c r="GY53" s="84"/>
      <c r="GZ53" s="84"/>
      <c r="HA53" s="84"/>
      <c r="HB53" s="84"/>
      <c r="HC53" s="84"/>
      <c r="HD53" s="84"/>
      <c r="HE53" s="84"/>
      <c r="HF53" s="84"/>
      <c r="HG53" s="84"/>
      <c r="HH53" s="84">
        <f>データ!CC7</f>
        <v>-14.6</v>
      </c>
      <c r="HI53" s="84"/>
      <c r="HJ53" s="84"/>
      <c r="HK53" s="84"/>
      <c r="HL53" s="84"/>
      <c r="HM53" s="84"/>
      <c r="HN53" s="84"/>
      <c r="HO53" s="84"/>
      <c r="HP53" s="84"/>
      <c r="HQ53" s="84"/>
      <c r="HR53" s="84"/>
      <c r="HS53" s="84"/>
      <c r="HT53" s="84"/>
      <c r="HU53" s="84"/>
      <c r="HV53" s="84">
        <f>データ!CD7</f>
        <v>-4.8</v>
      </c>
      <c r="HW53" s="84"/>
      <c r="HX53" s="84"/>
      <c r="HY53" s="84"/>
      <c r="HZ53" s="84"/>
      <c r="IA53" s="84"/>
      <c r="IB53" s="84"/>
      <c r="IC53" s="84"/>
      <c r="ID53" s="84"/>
      <c r="IE53" s="84"/>
      <c r="IF53" s="84"/>
      <c r="IG53" s="84"/>
      <c r="IH53" s="84"/>
      <c r="II53" s="84"/>
      <c r="IJ53" s="84">
        <f>データ!CE7</f>
        <v>-1.7</v>
      </c>
      <c r="IK53" s="84"/>
      <c r="IL53" s="84"/>
      <c r="IM53" s="84"/>
      <c r="IN53" s="84"/>
      <c r="IO53" s="84"/>
      <c r="IP53" s="84"/>
      <c r="IQ53" s="84"/>
      <c r="IR53" s="84"/>
      <c r="IS53" s="84"/>
      <c r="IT53" s="84"/>
      <c r="IU53" s="84"/>
      <c r="IV53" s="84"/>
      <c r="IW53" s="84"/>
      <c r="IX53" s="84">
        <f>データ!CF7</f>
        <v>-1</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6201</v>
      </c>
      <c r="KI53" s="101"/>
      <c r="KJ53" s="101"/>
      <c r="KK53" s="101"/>
      <c r="KL53" s="101"/>
      <c r="KM53" s="101"/>
      <c r="KN53" s="101"/>
      <c r="KO53" s="101"/>
      <c r="KP53" s="101"/>
      <c r="KQ53" s="101"/>
      <c r="KR53" s="101"/>
      <c r="KS53" s="101"/>
      <c r="KT53" s="101"/>
      <c r="KU53" s="101"/>
      <c r="KV53" s="101">
        <f>データ!CN7</f>
        <v>-9841</v>
      </c>
      <c r="KW53" s="101"/>
      <c r="KX53" s="101"/>
      <c r="KY53" s="101"/>
      <c r="KZ53" s="101"/>
      <c r="LA53" s="101"/>
      <c r="LB53" s="101"/>
      <c r="LC53" s="101"/>
      <c r="LD53" s="101"/>
      <c r="LE53" s="101"/>
      <c r="LF53" s="101"/>
      <c r="LG53" s="101"/>
      <c r="LH53" s="101"/>
      <c r="LI53" s="101"/>
      <c r="LJ53" s="101">
        <f>データ!CO7</f>
        <v>-3277</v>
      </c>
      <c r="LK53" s="101"/>
      <c r="LL53" s="101"/>
      <c r="LM53" s="101"/>
      <c r="LN53" s="101"/>
      <c r="LO53" s="101"/>
      <c r="LP53" s="101"/>
      <c r="LQ53" s="101"/>
      <c r="LR53" s="101"/>
      <c r="LS53" s="101"/>
      <c r="LT53" s="101"/>
      <c r="LU53" s="101"/>
      <c r="LV53" s="101"/>
      <c r="LW53" s="101"/>
      <c r="LX53" s="101">
        <f>データ!CP7</f>
        <v>-1274</v>
      </c>
      <c r="LY53" s="101"/>
      <c r="LZ53" s="101"/>
      <c r="MA53" s="101"/>
      <c r="MB53" s="101"/>
      <c r="MC53" s="101"/>
      <c r="MD53" s="101"/>
      <c r="ME53" s="101"/>
      <c r="MF53" s="101"/>
      <c r="MG53" s="101"/>
      <c r="MH53" s="101"/>
      <c r="MI53" s="101"/>
      <c r="MJ53" s="101"/>
      <c r="MK53" s="101"/>
      <c r="ML53" s="101">
        <f>データ!CQ7</f>
        <v>-765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-6167</v>
      </c>
      <c r="KI54" s="103"/>
      <c r="KJ54" s="103"/>
      <c r="KK54" s="103"/>
      <c r="KL54" s="103"/>
      <c r="KM54" s="103"/>
      <c r="KN54" s="103"/>
      <c r="KO54" s="103"/>
      <c r="KP54" s="103"/>
      <c r="KQ54" s="103"/>
      <c r="KR54" s="103"/>
      <c r="KS54" s="103"/>
      <c r="KT54" s="103"/>
      <c r="KU54" s="104"/>
      <c r="KV54" s="102">
        <f>データ!CS7</f>
        <v>-9455</v>
      </c>
      <c r="KW54" s="103"/>
      <c r="KX54" s="103"/>
      <c r="KY54" s="103"/>
      <c r="KZ54" s="103"/>
      <c r="LA54" s="103"/>
      <c r="LB54" s="103"/>
      <c r="LC54" s="103"/>
      <c r="LD54" s="103"/>
      <c r="LE54" s="103"/>
      <c r="LF54" s="103"/>
      <c r="LG54" s="103"/>
      <c r="LH54" s="103"/>
      <c r="LI54" s="104"/>
      <c r="LJ54" s="102">
        <f>データ!CT7</f>
        <v>-9799</v>
      </c>
      <c r="LK54" s="103"/>
      <c r="LL54" s="103"/>
      <c r="LM54" s="103"/>
      <c r="LN54" s="103"/>
      <c r="LO54" s="103"/>
      <c r="LP54" s="103"/>
      <c r="LQ54" s="103"/>
      <c r="LR54" s="103"/>
      <c r="LS54" s="103"/>
      <c r="LT54" s="103"/>
      <c r="LU54" s="103"/>
      <c r="LV54" s="103"/>
      <c r="LW54" s="104"/>
      <c r="LX54" s="102">
        <f>データ!CU7</f>
        <v>-10359</v>
      </c>
      <c r="LY54" s="103"/>
      <c r="LZ54" s="103"/>
      <c r="MA54" s="103"/>
      <c r="MB54" s="103"/>
      <c r="MC54" s="103"/>
      <c r="MD54" s="103"/>
      <c r="ME54" s="103"/>
      <c r="MF54" s="103"/>
      <c r="MG54" s="103"/>
      <c r="MH54" s="103"/>
      <c r="MI54" s="103"/>
      <c r="MJ54" s="103"/>
      <c r="MK54" s="104"/>
      <c r="ML54" s="102">
        <f>データ!CV7</f>
        <v>-10539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141</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t="str">
        <f>データ!DI6</f>
        <v>-</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532974</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g1OOZVmA3zSlYeP+fNdTWci/27//UFA4KSQWUo/toxpm/x77ML2RJT2EM2sKpyU+FJGlm6oZtGzUhpyBuKKcwg==" saltValue="NUAiW2ODM2vIc3+z/9dXI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101</v>
      </c>
      <c r="AN5" s="56" t="s">
        <v>102</v>
      </c>
      <c r="AO5" s="56" t="s">
        <v>95</v>
      </c>
      <c r="AP5" s="56" t="s">
        <v>96</v>
      </c>
      <c r="AQ5" s="56" t="s">
        <v>97</v>
      </c>
      <c r="AR5" s="56" t="s">
        <v>98</v>
      </c>
      <c r="AS5" s="56" t="s">
        <v>99</v>
      </c>
      <c r="AT5" s="56" t="s">
        <v>100</v>
      </c>
      <c r="AU5" s="56" t="s">
        <v>90</v>
      </c>
      <c r="AV5" s="56" t="s">
        <v>91</v>
      </c>
      <c r="AW5" s="56" t="s">
        <v>92</v>
      </c>
      <c r="AX5" s="56" t="s">
        <v>101</v>
      </c>
      <c r="AY5" s="56" t="s">
        <v>102</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102</v>
      </c>
      <c r="BV5" s="56" t="s">
        <v>95</v>
      </c>
      <c r="BW5" s="56" t="s">
        <v>96</v>
      </c>
      <c r="BX5" s="56" t="s">
        <v>97</v>
      </c>
      <c r="BY5" s="56" t="s">
        <v>98</v>
      </c>
      <c r="BZ5" s="56" t="s">
        <v>99</v>
      </c>
      <c r="CA5" s="56" t="s">
        <v>100</v>
      </c>
      <c r="CB5" s="56" t="s">
        <v>90</v>
      </c>
      <c r="CC5" s="56" t="s">
        <v>91</v>
      </c>
      <c r="CD5" s="56" t="s">
        <v>103</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104</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105</v>
      </c>
      <c r="DX5" s="56" t="s">
        <v>92</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2018</v>
      </c>
      <c r="C6" s="57">
        <f t="shared" ref="C6:X6" si="2">C8</f>
        <v>202207</v>
      </c>
      <c r="D6" s="57">
        <f t="shared" si="2"/>
        <v>47</v>
      </c>
      <c r="E6" s="57">
        <f t="shared" si="2"/>
        <v>11</v>
      </c>
      <c r="F6" s="57">
        <f t="shared" si="2"/>
        <v>1</v>
      </c>
      <c r="G6" s="57">
        <f t="shared" si="2"/>
        <v>3</v>
      </c>
      <c r="H6" s="57" t="str">
        <f>SUBSTITUTE(H8,"　","")</f>
        <v>長野県安曇野市</v>
      </c>
      <c r="I6" s="57" t="str">
        <f t="shared" si="2"/>
        <v>有明荘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1732</v>
      </c>
      <c r="R6" s="60">
        <f t="shared" si="2"/>
        <v>95</v>
      </c>
      <c r="S6" s="61">
        <f t="shared" si="2"/>
        <v>9606</v>
      </c>
      <c r="T6" s="62" t="str">
        <f t="shared" si="2"/>
        <v>利用料金制</v>
      </c>
      <c r="U6" s="58">
        <f t="shared" si="2"/>
        <v>0</v>
      </c>
      <c r="V6" s="62" t="str">
        <f t="shared" si="2"/>
        <v>無</v>
      </c>
      <c r="W6" s="63">
        <f t="shared" si="2"/>
        <v>27</v>
      </c>
      <c r="X6" s="62" t="str">
        <f t="shared" si="2"/>
        <v>無</v>
      </c>
      <c r="Y6" s="64">
        <f>IF(Y8="-",NA(),Y8)</f>
        <v>109.9</v>
      </c>
      <c r="Z6" s="64">
        <f t="shared" ref="Z6:AH6" si="3">IF(Z8="-",NA(),Z8)</f>
        <v>87.3</v>
      </c>
      <c r="AA6" s="64">
        <f t="shared" si="3"/>
        <v>95.5</v>
      </c>
      <c r="AB6" s="64">
        <f t="shared" si="3"/>
        <v>98.2</v>
      </c>
      <c r="AC6" s="64">
        <f t="shared" si="3"/>
        <v>99</v>
      </c>
      <c r="AD6" s="64">
        <f t="shared" si="3"/>
        <v>91.3</v>
      </c>
      <c r="AE6" s="64">
        <f t="shared" si="3"/>
        <v>91.8</v>
      </c>
      <c r="AF6" s="64">
        <f t="shared" si="3"/>
        <v>93.3</v>
      </c>
      <c r="AG6" s="64">
        <f t="shared" si="3"/>
        <v>94.6</v>
      </c>
      <c r="AH6" s="64">
        <f t="shared" si="3"/>
        <v>97.1</v>
      </c>
      <c r="AI6" s="64" t="str">
        <f>IF(AI8="-","【-】","【"&amp;SUBSTITUTE(TEXT(AI8,"#,##0.0"),"-","△")&amp;"】")</f>
        <v>【112.0】</v>
      </c>
      <c r="AJ6" s="64">
        <f>IF(AJ8="-",NA(),AJ8)</f>
        <v>0</v>
      </c>
      <c r="AK6" s="64">
        <f t="shared" ref="AK6:AS6" si="4">IF(AK8="-",NA(),AK8)</f>
        <v>0</v>
      </c>
      <c r="AL6" s="64">
        <f t="shared" si="4"/>
        <v>0</v>
      </c>
      <c r="AM6" s="64">
        <f t="shared" si="4"/>
        <v>0</v>
      </c>
      <c r="AN6" s="64">
        <f t="shared" si="4"/>
        <v>0</v>
      </c>
      <c r="AO6" s="64">
        <f t="shared" si="4"/>
        <v>24.8</v>
      </c>
      <c r="AP6" s="64">
        <f t="shared" si="4"/>
        <v>25.9</v>
      </c>
      <c r="AQ6" s="64">
        <f t="shared" si="4"/>
        <v>25.2</v>
      </c>
      <c r="AR6" s="64">
        <f t="shared" si="4"/>
        <v>27.3</v>
      </c>
      <c r="AS6" s="64">
        <f t="shared" si="4"/>
        <v>30.4</v>
      </c>
      <c r="AT6" s="64" t="str">
        <f>IF(AT8="-","【-】","【"&amp;SUBSTITUTE(TEXT(AT8,"#,##0.0"),"-","△")&amp;"】")</f>
        <v>【19.5】</v>
      </c>
      <c r="AU6" s="59">
        <f>IF(AU8="-",NA(),AU8)</f>
        <v>0</v>
      </c>
      <c r="AV6" s="59">
        <f t="shared" ref="AV6:BD6" si="5">IF(AV8="-",NA(),AV8)</f>
        <v>0</v>
      </c>
      <c r="AW6" s="59">
        <f t="shared" si="5"/>
        <v>0</v>
      </c>
      <c r="AX6" s="59">
        <f t="shared" si="5"/>
        <v>0</v>
      </c>
      <c r="AY6" s="59">
        <f t="shared" si="5"/>
        <v>0</v>
      </c>
      <c r="AZ6" s="59">
        <f t="shared" si="5"/>
        <v>2500</v>
      </c>
      <c r="BA6" s="59">
        <f t="shared" si="5"/>
        <v>2895</v>
      </c>
      <c r="BB6" s="59">
        <f t="shared" si="5"/>
        <v>2798</v>
      </c>
      <c r="BC6" s="59">
        <f t="shared" si="5"/>
        <v>2646</v>
      </c>
      <c r="BD6" s="59">
        <f t="shared" si="5"/>
        <v>3706</v>
      </c>
      <c r="BE6" s="59" t="str">
        <f>IF(BE8="-","【-】","【"&amp;SUBSTITUTE(TEXT(BE8,"#,##0"),"-","△")&amp;"】")</f>
        <v>【4,220】</v>
      </c>
      <c r="BF6" s="64">
        <f>IF(BF8="-",NA(),BF8)</f>
        <v>11.9</v>
      </c>
      <c r="BG6" s="64">
        <f t="shared" ref="BG6:BO6" si="6">IF(BG8="-",NA(),BG8)</f>
        <v>11.5</v>
      </c>
      <c r="BH6" s="64">
        <f t="shared" si="6"/>
        <v>11.9</v>
      </c>
      <c r="BI6" s="64">
        <f t="shared" si="6"/>
        <v>12.3</v>
      </c>
      <c r="BJ6" s="64">
        <f t="shared" si="6"/>
        <v>12.1</v>
      </c>
      <c r="BK6" s="64">
        <f t="shared" si="6"/>
        <v>22.7</v>
      </c>
      <c r="BL6" s="64">
        <f t="shared" si="6"/>
        <v>23.4</v>
      </c>
      <c r="BM6" s="64">
        <f t="shared" si="6"/>
        <v>22.8</v>
      </c>
      <c r="BN6" s="64">
        <f t="shared" si="6"/>
        <v>23.5</v>
      </c>
      <c r="BO6" s="64">
        <f t="shared" si="6"/>
        <v>23.9</v>
      </c>
      <c r="BP6" s="64" t="str">
        <f>IF(BP8="-","【-】","【"&amp;SUBSTITUTE(TEXT(BP8,"#,##0.0"),"-","△")&amp;"】")</f>
        <v>【22.1】</v>
      </c>
      <c r="BQ6" s="64">
        <f>IF(BQ8="-",NA(),BQ8)</f>
        <v>35.299999999999997</v>
      </c>
      <c r="BR6" s="64">
        <f t="shared" ref="BR6:BZ6" si="7">IF(BR8="-",NA(),BR8)</f>
        <v>41.4</v>
      </c>
      <c r="BS6" s="64">
        <f t="shared" si="7"/>
        <v>40.6</v>
      </c>
      <c r="BT6" s="64">
        <f t="shared" si="7"/>
        <v>39.1</v>
      </c>
      <c r="BU6" s="64">
        <f t="shared" si="7"/>
        <v>39.200000000000003</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9</v>
      </c>
      <c r="CC6" s="64">
        <f t="shared" ref="CC6:CK6" si="8">IF(CC8="-",NA(),CC8)</f>
        <v>-14.6</v>
      </c>
      <c r="CD6" s="64">
        <f t="shared" si="8"/>
        <v>-4.8</v>
      </c>
      <c r="CE6" s="64">
        <f t="shared" si="8"/>
        <v>-1.7</v>
      </c>
      <c r="CF6" s="64">
        <f t="shared" si="8"/>
        <v>-1</v>
      </c>
      <c r="CG6" s="64">
        <f t="shared" si="8"/>
        <v>-17.5</v>
      </c>
      <c r="CH6" s="64">
        <f t="shared" si="8"/>
        <v>-15.9</v>
      </c>
      <c r="CI6" s="64">
        <f t="shared" si="8"/>
        <v>-17.7</v>
      </c>
      <c r="CJ6" s="64">
        <f t="shared" si="8"/>
        <v>-33.5</v>
      </c>
      <c r="CK6" s="64">
        <f t="shared" si="8"/>
        <v>-52.5</v>
      </c>
      <c r="CL6" s="64" t="str">
        <f>IF(CL8="-","【-】","【"&amp;SUBSTITUTE(TEXT(CL8,"#,##0.0"),"-","△")&amp;"】")</f>
        <v>【△106.0】</v>
      </c>
      <c r="CM6" s="59">
        <f>IF(CM8="-",NA(),CM8)</f>
        <v>6201</v>
      </c>
      <c r="CN6" s="59">
        <f t="shared" ref="CN6:CV6" si="9">IF(CN8="-",NA(),CN8)</f>
        <v>-9841</v>
      </c>
      <c r="CO6" s="59">
        <f t="shared" si="9"/>
        <v>-3277</v>
      </c>
      <c r="CP6" s="59">
        <f t="shared" si="9"/>
        <v>-1274</v>
      </c>
      <c r="CQ6" s="59">
        <f t="shared" si="9"/>
        <v>-765</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117</v>
      </c>
      <c r="DI6" s="60" t="str">
        <f t="shared" ref="DI6:DJ6" si="10">DI8</f>
        <v>-</v>
      </c>
      <c r="DJ6" s="60">
        <f t="shared" si="10"/>
        <v>532974</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2.0000000000000001E-4</v>
      </c>
      <c r="EH6" s="65">
        <f t="shared" ref="EH6:EP6" si="12">IF(EH8="-",NA(),EH8)</f>
        <v>2.0000000000000001E-4</v>
      </c>
      <c r="EI6" s="65">
        <f t="shared" si="12"/>
        <v>2.0000000000000001E-4</v>
      </c>
      <c r="EJ6" s="65">
        <f t="shared" si="12"/>
        <v>2.0000000000000001E-4</v>
      </c>
      <c r="EK6" s="65">
        <f t="shared" si="12"/>
        <v>2.0000000000000001E-4</v>
      </c>
      <c r="EL6" s="65">
        <f t="shared" si="12"/>
        <v>2.8199999999999999E-2</v>
      </c>
      <c r="EM6" s="65">
        <f t="shared" si="12"/>
        <v>3.5499999999999997E-2</v>
      </c>
      <c r="EN6" s="65">
        <f t="shared" si="12"/>
        <v>1.6199999999999999E-2</v>
      </c>
      <c r="EO6" s="65">
        <f t="shared" si="12"/>
        <v>1.5599999999999999E-2</v>
      </c>
      <c r="EP6" s="65">
        <f t="shared" si="12"/>
        <v>2.86E-2</v>
      </c>
    </row>
    <row r="7" spans="1:146" s="66" customFormat="1" x14ac:dyDescent="0.15">
      <c r="A7" s="42" t="s">
        <v>118</v>
      </c>
      <c r="B7" s="57">
        <f t="shared" ref="B7:X7" si="13">B8</f>
        <v>2018</v>
      </c>
      <c r="C7" s="57">
        <f t="shared" si="13"/>
        <v>202207</v>
      </c>
      <c r="D7" s="57">
        <f t="shared" si="13"/>
        <v>47</v>
      </c>
      <c r="E7" s="57">
        <f t="shared" si="13"/>
        <v>11</v>
      </c>
      <c r="F7" s="57">
        <f t="shared" si="13"/>
        <v>1</v>
      </c>
      <c r="G7" s="57">
        <f t="shared" si="13"/>
        <v>3</v>
      </c>
      <c r="H7" s="57" t="str">
        <f t="shared" si="13"/>
        <v>長野県　安曇野市</v>
      </c>
      <c r="I7" s="57" t="str">
        <f t="shared" si="13"/>
        <v>有明荘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1732</v>
      </c>
      <c r="R7" s="60">
        <f t="shared" si="13"/>
        <v>95</v>
      </c>
      <c r="S7" s="61">
        <f t="shared" si="13"/>
        <v>9606</v>
      </c>
      <c r="T7" s="62" t="str">
        <f t="shared" si="13"/>
        <v>利用料金制</v>
      </c>
      <c r="U7" s="58">
        <f t="shared" si="13"/>
        <v>0</v>
      </c>
      <c r="V7" s="62" t="str">
        <f t="shared" si="13"/>
        <v>無</v>
      </c>
      <c r="W7" s="63">
        <f t="shared" si="13"/>
        <v>27</v>
      </c>
      <c r="X7" s="62" t="str">
        <f t="shared" si="13"/>
        <v>無</v>
      </c>
      <c r="Y7" s="64">
        <f>Y8</f>
        <v>109.9</v>
      </c>
      <c r="Z7" s="64">
        <f t="shared" ref="Z7:AH7" si="14">Z8</f>
        <v>87.3</v>
      </c>
      <c r="AA7" s="64">
        <f t="shared" si="14"/>
        <v>95.5</v>
      </c>
      <c r="AB7" s="64">
        <f t="shared" si="14"/>
        <v>98.2</v>
      </c>
      <c r="AC7" s="64">
        <f t="shared" si="14"/>
        <v>99</v>
      </c>
      <c r="AD7" s="64">
        <f t="shared" si="14"/>
        <v>91.3</v>
      </c>
      <c r="AE7" s="64">
        <f t="shared" si="14"/>
        <v>91.8</v>
      </c>
      <c r="AF7" s="64">
        <f t="shared" si="14"/>
        <v>93.3</v>
      </c>
      <c r="AG7" s="64">
        <f t="shared" si="14"/>
        <v>94.6</v>
      </c>
      <c r="AH7" s="64">
        <f t="shared" si="14"/>
        <v>97.1</v>
      </c>
      <c r="AI7" s="64"/>
      <c r="AJ7" s="64">
        <f>AJ8</f>
        <v>0</v>
      </c>
      <c r="AK7" s="64">
        <f t="shared" ref="AK7:AS7" si="15">AK8</f>
        <v>0</v>
      </c>
      <c r="AL7" s="64">
        <f t="shared" si="15"/>
        <v>0</v>
      </c>
      <c r="AM7" s="64">
        <f t="shared" si="15"/>
        <v>0</v>
      </c>
      <c r="AN7" s="64">
        <f t="shared" si="15"/>
        <v>0</v>
      </c>
      <c r="AO7" s="64">
        <f t="shared" si="15"/>
        <v>24.8</v>
      </c>
      <c r="AP7" s="64">
        <f t="shared" si="15"/>
        <v>25.9</v>
      </c>
      <c r="AQ7" s="64">
        <f t="shared" si="15"/>
        <v>25.2</v>
      </c>
      <c r="AR7" s="64">
        <f t="shared" si="15"/>
        <v>27.3</v>
      </c>
      <c r="AS7" s="64">
        <f t="shared" si="15"/>
        <v>30.4</v>
      </c>
      <c r="AT7" s="64"/>
      <c r="AU7" s="59">
        <f>AU8</f>
        <v>0</v>
      </c>
      <c r="AV7" s="59">
        <f t="shared" ref="AV7:BD7" si="16">AV8</f>
        <v>0</v>
      </c>
      <c r="AW7" s="59">
        <f t="shared" si="16"/>
        <v>0</v>
      </c>
      <c r="AX7" s="59">
        <f t="shared" si="16"/>
        <v>0</v>
      </c>
      <c r="AY7" s="59">
        <f t="shared" si="16"/>
        <v>0</v>
      </c>
      <c r="AZ7" s="59">
        <f t="shared" si="16"/>
        <v>2500</v>
      </c>
      <c r="BA7" s="59">
        <f t="shared" si="16"/>
        <v>2895</v>
      </c>
      <c r="BB7" s="59">
        <f t="shared" si="16"/>
        <v>2798</v>
      </c>
      <c r="BC7" s="59">
        <f t="shared" si="16"/>
        <v>2646</v>
      </c>
      <c r="BD7" s="59">
        <f t="shared" si="16"/>
        <v>3706</v>
      </c>
      <c r="BE7" s="59"/>
      <c r="BF7" s="64">
        <f>BF8</f>
        <v>11.9</v>
      </c>
      <c r="BG7" s="64">
        <f t="shared" ref="BG7:BO7" si="17">BG8</f>
        <v>11.5</v>
      </c>
      <c r="BH7" s="64">
        <f t="shared" si="17"/>
        <v>11.9</v>
      </c>
      <c r="BI7" s="64">
        <f t="shared" si="17"/>
        <v>12.3</v>
      </c>
      <c r="BJ7" s="64">
        <f t="shared" si="17"/>
        <v>12.1</v>
      </c>
      <c r="BK7" s="64">
        <f t="shared" si="17"/>
        <v>22.7</v>
      </c>
      <c r="BL7" s="64">
        <f t="shared" si="17"/>
        <v>23.4</v>
      </c>
      <c r="BM7" s="64">
        <f t="shared" si="17"/>
        <v>22.8</v>
      </c>
      <c r="BN7" s="64">
        <f t="shared" si="17"/>
        <v>23.5</v>
      </c>
      <c r="BO7" s="64">
        <f t="shared" si="17"/>
        <v>23.9</v>
      </c>
      <c r="BP7" s="64"/>
      <c r="BQ7" s="64">
        <f>BQ8</f>
        <v>35.299999999999997</v>
      </c>
      <c r="BR7" s="64">
        <f t="shared" ref="BR7:BZ7" si="18">BR8</f>
        <v>41.4</v>
      </c>
      <c r="BS7" s="64">
        <f t="shared" si="18"/>
        <v>40.6</v>
      </c>
      <c r="BT7" s="64">
        <f t="shared" si="18"/>
        <v>39.1</v>
      </c>
      <c r="BU7" s="64">
        <f t="shared" si="18"/>
        <v>39.200000000000003</v>
      </c>
      <c r="BV7" s="64">
        <f t="shared" si="18"/>
        <v>35.1</v>
      </c>
      <c r="BW7" s="64">
        <f t="shared" si="18"/>
        <v>35.4</v>
      </c>
      <c r="BX7" s="64">
        <f t="shared" si="18"/>
        <v>37.299999999999997</v>
      </c>
      <c r="BY7" s="64">
        <f t="shared" si="18"/>
        <v>33.799999999999997</v>
      </c>
      <c r="BZ7" s="64">
        <f t="shared" si="18"/>
        <v>35.700000000000003</v>
      </c>
      <c r="CA7" s="64"/>
      <c r="CB7" s="64">
        <f>CB8</f>
        <v>9</v>
      </c>
      <c r="CC7" s="64">
        <f t="shared" ref="CC7:CK7" si="19">CC8</f>
        <v>-14.6</v>
      </c>
      <c r="CD7" s="64">
        <f t="shared" si="19"/>
        <v>-4.8</v>
      </c>
      <c r="CE7" s="64">
        <f t="shared" si="19"/>
        <v>-1.7</v>
      </c>
      <c r="CF7" s="64">
        <f t="shared" si="19"/>
        <v>-1</v>
      </c>
      <c r="CG7" s="64">
        <f t="shared" si="19"/>
        <v>-17.5</v>
      </c>
      <c r="CH7" s="64">
        <f t="shared" si="19"/>
        <v>-15.9</v>
      </c>
      <c r="CI7" s="64">
        <f t="shared" si="19"/>
        <v>-17.7</v>
      </c>
      <c r="CJ7" s="64">
        <f t="shared" si="19"/>
        <v>-33.5</v>
      </c>
      <c r="CK7" s="64">
        <f t="shared" si="19"/>
        <v>-52.5</v>
      </c>
      <c r="CL7" s="64"/>
      <c r="CM7" s="59">
        <f>CM8</f>
        <v>6201</v>
      </c>
      <c r="CN7" s="59">
        <f t="shared" ref="CN7:CV7" si="20">CN8</f>
        <v>-9841</v>
      </c>
      <c r="CO7" s="59">
        <f t="shared" si="20"/>
        <v>-3277</v>
      </c>
      <c r="CP7" s="59">
        <f t="shared" si="20"/>
        <v>-1274</v>
      </c>
      <c r="CQ7" s="59">
        <f t="shared" si="20"/>
        <v>-765</v>
      </c>
      <c r="CR7" s="59">
        <f t="shared" si="20"/>
        <v>-6167</v>
      </c>
      <c r="CS7" s="59">
        <f t="shared" si="20"/>
        <v>-9455</v>
      </c>
      <c r="CT7" s="59">
        <f t="shared" si="20"/>
        <v>-9799</v>
      </c>
      <c r="CU7" s="59">
        <f t="shared" si="20"/>
        <v>-10359</v>
      </c>
      <c r="CV7" s="59">
        <f t="shared" si="20"/>
        <v>-10539</v>
      </c>
      <c r="CW7" s="59"/>
      <c r="CX7" s="64" t="s">
        <v>119</v>
      </c>
      <c r="CY7" s="64" t="s">
        <v>119</v>
      </c>
      <c r="CZ7" s="64" t="s">
        <v>119</v>
      </c>
      <c r="DA7" s="64" t="s">
        <v>119</v>
      </c>
      <c r="DB7" s="64" t="s">
        <v>119</v>
      </c>
      <c r="DC7" s="64" t="s">
        <v>119</v>
      </c>
      <c r="DD7" s="64" t="s">
        <v>119</v>
      </c>
      <c r="DE7" s="64" t="s">
        <v>119</v>
      </c>
      <c r="DF7" s="64" t="s">
        <v>119</v>
      </c>
      <c r="DG7" s="64" t="s">
        <v>120</v>
      </c>
      <c r="DH7" s="64"/>
      <c r="DI7" s="60" t="str">
        <f>DI8</f>
        <v>-</v>
      </c>
      <c r="DJ7" s="60">
        <f>DJ8</f>
        <v>532974</v>
      </c>
      <c r="DK7" s="64" t="s">
        <v>119</v>
      </c>
      <c r="DL7" s="64" t="s">
        <v>119</v>
      </c>
      <c r="DM7" s="64" t="s">
        <v>119</v>
      </c>
      <c r="DN7" s="64" t="s">
        <v>119</v>
      </c>
      <c r="DO7" s="64" t="s">
        <v>119</v>
      </c>
      <c r="DP7" s="64" t="s">
        <v>119</v>
      </c>
      <c r="DQ7" s="64" t="s">
        <v>119</v>
      </c>
      <c r="DR7" s="64" t="s">
        <v>119</v>
      </c>
      <c r="DS7" s="64" t="s">
        <v>119</v>
      </c>
      <c r="DT7" s="64" t="s">
        <v>121</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202207</v>
      </c>
      <c r="D8" s="67">
        <v>47</v>
      </c>
      <c r="E8" s="67">
        <v>11</v>
      </c>
      <c r="F8" s="67">
        <v>1</v>
      </c>
      <c r="G8" s="67">
        <v>3</v>
      </c>
      <c r="H8" s="67" t="s">
        <v>122</v>
      </c>
      <c r="I8" s="67" t="s">
        <v>123</v>
      </c>
      <c r="J8" s="67" t="s">
        <v>124</v>
      </c>
      <c r="K8" s="67" t="s">
        <v>125</v>
      </c>
      <c r="L8" s="67" t="s">
        <v>126</v>
      </c>
      <c r="M8" s="67" t="s">
        <v>127</v>
      </c>
      <c r="N8" s="67" t="s">
        <v>128</v>
      </c>
      <c r="O8" s="68" t="s">
        <v>129</v>
      </c>
      <c r="P8" s="68" t="s">
        <v>129</v>
      </c>
      <c r="Q8" s="69">
        <v>1732</v>
      </c>
      <c r="R8" s="69">
        <v>95</v>
      </c>
      <c r="S8" s="70">
        <v>9606</v>
      </c>
      <c r="T8" s="71" t="s">
        <v>130</v>
      </c>
      <c r="U8" s="68">
        <v>0</v>
      </c>
      <c r="V8" s="71" t="s">
        <v>131</v>
      </c>
      <c r="W8" s="72">
        <v>27</v>
      </c>
      <c r="X8" s="71" t="s">
        <v>131</v>
      </c>
      <c r="Y8" s="73">
        <v>109.9</v>
      </c>
      <c r="Z8" s="73">
        <v>87.3</v>
      </c>
      <c r="AA8" s="73">
        <v>95.5</v>
      </c>
      <c r="AB8" s="73">
        <v>98.2</v>
      </c>
      <c r="AC8" s="73">
        <v>99</v>
      </c>
      <c r="AD8" s="73">
        <v>91.3</v>
      </c>
      <c r="AE8" s="73">
        <v>91.8</v>
      </c>
      <c r="AF8" s="73">
        <v>93.3</v>
      </c>
      <c r="AG8" s="73">
        <v>94.6</v>
      </c>
      <c r="AH8" s="73">
        <v>97.1</v>
      </c>
      <c r="AI8" s="73">
        <v>112</v>
      </c>
      <c r="AJ8" s="73">
        <v>0</v>
      </c>
      <c r="AK8" s="73">
        <v>0</v>
      </c>
      <c r="AL8" s="73">
        <v>0</v>
      </c>
      <c r="AM8" s="73">
        <v>0</v>
      </c>
      <c r="AN8" s="73">
        <v>0</v>
      </c>
      <c r="AO8" s="73">
        <v>24.8</v>
      </c>
      <c r="AP8" s="73">
        <v>25.9</v>
      </c>
      <c r="AQ8" s="73">
        <v>25.2</v>
      </c>
      <c r="AR8" s="73">
        <v>27.3</v>
      </c>
      <c r="AS8" s="73">
        <v>30.4</v>
      </c>
      <c r="AT8" s="73">
        <v>19.5</v>
      </c>
      <c r="AU8" s="74">
        <v>0</v>
      </c>
      <c r="AV8" s="74">
        <v>0</v>
      </c>
      <c r="AW8" s="74">
        <v>0</v>
      </c>
      <c r="AX8" s="74">
        <v>0</v>
      </c>
      <c r="AY8" s="74">
        <v>0</v>
      </c>
      <c r="AZ8" s="74">
        <v>2500</v>
      </c>
      <c r="BA8" s="74">
        <v>2895</v>
      </c>
      <c r="BB8" s="74">
        <v>2798</v>
      </c>
      <c r="BC8" s="74">
        <v>2646</v>
      </c>
      <c r="BD8" s="74">
        <v>3706</v>
      </c>
      <c r="BE8" s="74">
        <v>4220</v>
      </c>
      <c r="BF8" s="73">
        <v>11.9</v>
      </c>
      <c r="BG8" s="73">
        <v>11.5</v>
      </c>
      <c r="BH8" s="73">
        <v>11.9</v>
      </c>
      <c r="BI8" s="73">
        <v>12.3</v>
      </c>
      <c r="BJ8" s="73">
        <v>12.1</v>
      </c>
      <c r="BK8" s="73">
        <v>22.7</v>
      </c>
      <c r="BL8" s="73">
        <v>23.4</v>
      </c>
      <c r="BM8" s="73">
        <v>22.8</v>
      </c>
      <c r="BN8" s="73">
        <v>23.5</v>
      </c>
      <c r="BO8" s="73">
        <v>23.9</v>
      </c>
      <c r="BP8" s="73">
        <v>22.1</v>
      </c>
      <c r="BQ8" s="73">
        <v>35.299999999999997</v>
      </c>
      <c r="BR8" s="73">
        <v>41.4</v>
      </c>
      <c r="BS8" s="73">
        <v>40.6</v>
      </c>
      <c r="BT8" s="73">
        <v>39.1</v>
      </c>
      <c r="BU8" s="73">
        <v>39.200000000000003</v>
      </c>
      <c r="BV8" s="73">
        <v>35.1</v>
      </c>
      <c r="BW8" s="73">
        <v>35.4</v>
      </c>
      <c r="BX8" s="73">
        <v>37.299999999999997</v>
      </c>
      <c r="BY8" s="73">
        <v>33.799999999999997</v>
      </c>
      <c r="BZ8" s="73">
        <v>35.700000000000003</v>
      </c>
      <c r="CA8" s="73">
        <v>32.5</v>
      </c>
      <c r="CB8" s="73">
        <v>9</v>
      </c>
      <c r="CC8" s="73">
        <v>-14.6</v>
      </c>
      <c r="CD8" s="73">
        <v>-4.8</v>
      </c>
      <c r="CE8" s="75">
        <v>-1.7</v>
      </c>
      <c r="CF8" s="75">
        <v>-1</v>
      </c>
      <c r="CG8" s="73">
        <v>-17.5</v>
      </c>
      <c r="CH8" s="73">
        <v>-15.9</v>
      </c>
      <c r="CI8" s="73">
        <v>-17.7</v>
      </c>
      <c r="CJ8" s="73">
        <v>-33.5</v>
      </c>
      <c r="CK8" s="73">
        <v>-52.5</v>
      </c>
      <c r="CL8" s="73">
        <v>-106</v>
      </c>
      <c r="CM8" s="74">
        <v>6201</v>
      </c>
      <c r="CN8" s="74">
        <v>-9841</v>
      </c>
      <c r="CO8" s="74">
        <v>-3277</v>
      </c>
      <c r="CP8" s="74">
        <v>-1274</v>
      </c>
      <c r="CQ8" s="74">
        <v>-765</v>
      </c>
      <c r="CR8" s="74">
        <v>-6167</v>
      </c>
      <c r="CS8" s="74">
        <v>-9455</v>
      </c>
      <c r="CT8" s="74">
        <v>-9799</v>
      </c>
      <c r="CU8" s="74">
        <v>-10359</v>
      </c>
      <c r="CV8" s="74">
        <v>-10539</v>
      </c>
      <c r="CW8" s="74">
        <v>-5790</v>
      </c>
      <c r="CX8" s="73" t="s">
        <v>132</v>
      </c>
      <c r="CY8" s="73" t="s">
        <v>132</v>
      </c>
      <c r="CZ8" s="73" t="s">
        <v>132</v>
      </c>
      <c r="DA8" s="73" t="s">
        <v>132</v>
      </c>
      <c r="DB8" s="73" t="s">
        <v>132</v>
      </c>
      <c r="DC8" s="73" t="s">
        <v>132</v>
      </c>
      <c r="DD8" s="73" t="s">
        <v>132</v>
      </c>
      <c r="DE8" s="73" t="s">
        <v>132</v>
      </c>
      <c r="DF8" s="73" t="s">
        <v>132</v>
      </c>
      <c r="DG8" s="73" t="s">
        <v>132</v>
      </c>
      <c r="DH8" s="73" t="s">
        <v>132</v>
      </c>
      <c r="DI8" s="69" t="s">
        <v>132</v>
      </c>
      <c r="DJ8" s="69">
        <v>532974</v>
      </c>
      <c r="DK8" s="73" t="s">
        <v>132</v>
      </c>
      <c r="DL8" s="73" t="s">
        <v>132</v>
      </c>
      <c r="DM8" s="73" t="s">
        <v>132</v>
      </c>
      <c r="DN8" s="73" t="s">
        <v>132</v>
      </c>
      <c r="DO8" s="73" t="s">
        <v>132</v>
      </c>
      <c r="DP8" s="73" t="s">
        <v>132</v>
      </c>
      <c r="DQ8" s="73" t="s">
        <v>132</v>
      </c>
      <c r="DR8" s="73" t="s">
        <v>132</v>
      </c>
      <c r="DS8" s="73" t="s">
        <v>132</v>
      </c>
      <c r="DT8" s="73" t="s">
        <v>132</v>
      </c>
      <c r="DU8" s="73" t="s">
        <v>132</v>
      </c>
      <c r="DV8" s="73">
        <v>0</v>
      </c>
      <c r="DW8" s="73">
        <v>0</v>
      </c>
      <c r="DX8" s="73">
        <v>0</v>
      </c>
      <c r="DY8" s="73">
        <v>0</v>
      </c>
      <c r="DZ8" s="73">
        <v>0</v>
      </c>
      <c r="EA8" s="73">
        <v>34.1</v>
      </c>
      <c r="EB8" s="73">
        <v>20.3</v>
      </c>
      <c r="EC8" s="73">
        <v>44.7</v>
      </c>
      <c r="ED8" s="73">
        <v>33.299999999999997</v>
      </c>
      <c r="EE8" s="73">
        <v>536.70000000000005</v>
      </c>
      <c r="EF8" s="73">
        <v>167.7</v>
      </c>
      <c r="EG8" s="76">
        <v>2.0000000000000001E-4</v>
      </c>
      <c r="EH8" s="77">
        <v>2.0000000000000001E-4</v>
      </c>
      <c r="EI8" s="77">
        <v>2.0000000000000001E-4</v>
      </c>
      <c r="EJ8" s="77">
        <v>2.0000000000000001E-4</v>
      </c>
      <c r="EK8" s="77">
        <v>2.0000000000000001E-4</v>
      </c>
      <c r="EL8" s="77">
        <v>2.8199999999999999E-2</v>
      </c>
      <c r="EM8" s="77">
        <v>3.5499999999999997E-2</v>
      </c>
      <c r="EN8" s="77">
        <v>1.6199999999999999E-2</v>
      </c>
      <c r="EO8" s="77">
        <v>1.5599999999999999E-2</v>
      </c>
      <c r="EP8" s="77">
        <v>2.86E-2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133</v>
      </c>
      <c r="C10" s="82" t="s">
        <v>134</v>
      </c>
      <c r="D10" s="82" t="s">
        <v>135</v>
      </c>
      <c r="E10" s="82" t="s">
        <v>136</v>
      </c>
      <c r="F10" s="82" t="s">
        <v>137</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2020-02-20T01:58:12Z</cp:lastPrinted>
  <dcterms:created xsi:type="dcterms:W3CDTF">2019-12-05T07:18:23Z</dcterms:created>
  <dcterms:modified xsi:type="dcterms:W3CDTF">2020-02-20T04:14:26Z</dcterms:modified>
  <cp:category/>
</cp:coreProperties>
</file>