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7　松本地域振興局\202029 松本市\"/>
    </mc:Choice>
  </mc:AlternateContent>
  <workbookProtection workbookAlgorithmName="SHA-512" workbookHashValue="KZ034yC5j765QZhM/6yhLcxDinIHpH2HDsLMdyGzLzUyeI+3OJlwhWYYULP4itYhcsVjylAc2N6hylqCHfY+jQ==" workbookSaltValue="4eYPJx6kz0qQK40ihlt1Ug==" workbookSpinCount="100000" lockStructure="1"/>
  <bookViews>
    <workbookView xWindow="930" yWindow="30" windowWidth="15360" windowHeight="7605"/>
  </bookViews>
  <sheets>
    <sheet name="法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T7" i="5"/>
  <c r="DS7" i="5"/>
  <c r="DR7" i="5"/>
  <c r="DQ7" i="5"/>
  <c r="DP7" i="5"/>
  <c r="DO7" i="5"/>
  <c r="DN7" i="5"/>
  <c r="DM7" i="5"/>
  <c r="DL7" i="5"/>
  <c r="DK7" i="5"/>
  <c r="DJ7" i="5"/>
  <c r="DI7" i="5"/>
  <c r="DG7" i="5"/>
  <c r="DF7" i="5"/>
  <c r="DE7" i="5"/>
  <c r="DD7" i="5"/>
  <c r="DC7" i="5"/>
  <c r="DB7" i="5"/>
  <c r="DA7" i="5"/>
  <c r="CZ7" i="5"/>
  <c r="CY7" i="5"/>
  <c r="CX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BV76" i="4" l="1"/>
  <c r="ML76" i="4"/>
  <c r="BV52" i="4"/>
  <c r="FJ30" i="4"/>
  <c r="IX76" i="4"/>
  <c r="ML52" i="4"/>
  <c r="BV30" i="4"/>
  <c r="IX52" i="4"/>
  <c r="FJ52" i="4"/>
  <c r="IX30" i="4"/>
  <c r="C11" i="5"/>
  <c r="D11" i="5"/>
  <c r="E11" i="5"/>
  <c r="B11" i="5"/>
  <c r="HV76" i="4" l="1"/>
  <c r="LJ52" i="4"/>
  <c r="HV52" i="4"/>
  <c r="AT76" i="4"/>
  <c r="EH52" i="4"/>
  <c r="HV30" i="4"/>
  <c r="LJ76" i="4"/>
  <c r="AT52" i="4"/>
  <c r="EH30" i="4"/>
  <c r="AT30" i="4"/>
  <c r="KV76" i="4"/>
  <c r="DT30" i="4"/>
  <c r="HH76" i="4"/>
  <c r="KV52" i="4"/>
  <c r="HH52" i="4"/>
  <c r="AF76" i="4"/>
  <c r="DT52" i="4"/>
  <c r="HH30" i="4"/>
  <c r="AF52" i="4"/>
  <c r="AF30" i="4"/>
  <c r="DF52" i="4"/>
  <c r="KH76" i="4"/>
  <c r="R52" i="4"/>
  <c r="GT76" i="4"/>
  <c r="KH52" i="4"/>
  <c r="R30" i="4"/>
  <c r="GT30" i="4"/>
  <c r="DF30" i="4"/>
  <c r="GT52" i="4"/>
  <c r="R76" i="4"/>
  <c r="IJ52" i="4"/>
  <c r="BH76" i="4"/>
  <c r="EV52" i="4"/>
  <c r="LX76" i="4"/>
  <c r="BH52" i="4"/>
  <c r="EV30" i="4"/>
  <c r="IJ30" i="4"/>
  <c r="IJ76" i="4"/>
  <c r="LX52" i="4"/>
  <c r="BH30" i="4"/>
</calcChain>
</file>

<file path=xl/sharedStrings.xml><?xml version="1.0" encoding="utf-8"?>
<sst xmlns="http://schemas.openxmlformats.org/spreadsheetml/2006/main" count="255" uniqueCount="158">
  <si>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</si>
  <si>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</si>
  <si>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</si>
  <si>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</si>
  <si>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</si>
  <si>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</si>
  <si>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</si>
  <si>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</si>
  <si>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</si>
  <si>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</si>
  <si>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</si>
  <si>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</si>
  <si>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</si>
  <si>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</si>
  <si>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</si>
  <si>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</si>
  <si>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</si>
  <si>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</si>
  <si>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</si>
  <si>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</si>
  <si>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</si>
  <si>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</si>
  <si>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</si>
  <si>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</si>
  <si>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</si>
  <si>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</si>
  <si>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</si>
  <si>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</si>
  <si>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</si>
  <si>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</si>
  <si>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</si>
  <si>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</si>
  <si>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</si>
  <si>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</si>
  <si>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</si>
  <si>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</si>
  <si>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</si>
  <si>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</si>
  <si>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</si>
  <si>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</si>
  <si>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</si>
  <si>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</si>
  <si>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</si>
  <si>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</si>
  <si>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</si>
  <si>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</si>
  <si>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</si>
  <si>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</si>
  <si>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</si>
  <si>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</si>
  <si>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</si>
  <si>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</si>
  <si>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</si>
  <si>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</si>
  <si>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</si>
  <si>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</si>
  <si>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</si>
  <si>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</si>
  <si>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</si>
  <si>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</si>
  <si>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</si>
  <si>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</si>
  <si>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</si>
  <si>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</si>
  <si>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</si>
  <si>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</si>
  <si>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</si>
  <si>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</si>
  <si>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</si>
  <si>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</si>
  <si>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</si>
  <si>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</si>
  <si>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</si>
  <si>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</si>
  <si>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</si>
  <si>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</si>
  <si>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</si>
  <si>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</si>
  <si>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</si>
  <si>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</si>
  <si>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</si>
  <si>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</si>
  <si>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</si>
  <si>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</si>
  <si>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</si>
  <si>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</si>
  <si>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</si>
  <si>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</si>
  <si>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</si>
  <si>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</si>
  <si>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</si>
  <si>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</si>
  <si>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</si>
  <si>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</si>
  <si>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</si>
  <si>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</si>
  <si>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</si>
  <si>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</si>
  <si>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</si>
  <si>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</si>
  <si>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</si>
  <si>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</si>
  <si>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</si>
  <si>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</si>
  <si>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</si>
  <si>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</si>
  <si>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</si>
  <si>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</si>
  <si>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</si>
  <si>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</si>
  <si>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</si>
  <si>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</si>
  <si>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</si>
  <si>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</si>
  <si>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</si>
  <si>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</si>
  <si>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</si>
  <si>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</si>
  <si>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</si>
  <si>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</si>
  <si>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</si>
  <si>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</si>
  <si>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</si>
  <si>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</si>
  <si>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</si>
  <si>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</si>
  <si>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</si>
  <si>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</si>
  <si>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</si>
  <si>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</si>
  <si>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</si>
  <si>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</si>
  <si>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</si>
  <si>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</si>
  <si>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</si>
  <si>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</si>
  <si>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</si>
  <si>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</si>
  <si>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</si>
  <si>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</si>
  <si>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長野県　松本市</t>
  </si>
  <si>
    <t>上高地アルペンホテル</t>
  </si>
  <si>
    <t>法適用</t>
  </si>
  <si>
    <t>観光施設事業</t>
  </si>
  <si>
    <t>休養宿泊施設</t>
  </si>
  <si>
    <t>Ａ２Ｂ２</t>
  </si>
  <si>
    <t>非設置</t>
  </si>
  <si>
    <t>導入なし</t>
  </si>
  <si>
    <t>有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</si>
  <si>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</si>
  <si>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</si>
  <si>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</si>
  <si>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</si>
  <si>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</si>
  <si>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経常収支比率は、類似施設平均値を上回る値で推移しています。しかし、平成３０年度は、直近で一番低い値となっており、楽観視できる状態ではないため、経費削減等の取組みが必要です。
　定員稼働率は、当施設が４月から１１月までの期間営業であることや、天候条件等に左右される環境であることから、類似施設平均値より低い値となっています。稼働率を上げることは、収益増加にも繋がることから、サービスの向上や閑散期の集客等を考えていく必要があります。
　EBITDAは、平成２７年から２９年に行った改修工事後の平成３０年に、収益性が低下しています。リニューアルオープン後の周知不足もあることから、広報・宣伝に力を入れることや経費削減に向けた取組みが必要です。
　</t>
    <rPh sb="1" eb="3">
      <t>ケイジョウ</t>
    </rPh>
    <rPh sb="3" eb="5">
      <t>シュウシ</t>
    </rPh>
    <rPh sb="5" eb="7">
      <t>ヒリツ</t>
    </rPh>
    <rPh sb="9" eb="11">
      <t>ルイジ</t>
    </rPh>
    <rPh sb="11" eb="13">
      <t>シセツ</t>
    </rPh>
    <rPh sb="13" eb="16">
      <t>ヘイキンチ</t>
    </rPh>
    <rPh sb="17" eb="19">
      <t>ウワマワ</t>
    </rPh>
    <rPh sb="20" eb="21">
      <t>アタイ</t>
    </rPh>
    <rPh sb="22" eb="24">
      <t>スイイ</t>
    </rPh>
    <rPh sb="34" eb="36">
      <t>ヘイセイ</t>
    </rPh>
    <rPh sb="38" eb="39">
      <t>ネン</t>
    </rPh>
    <rPh sb="39" eb="40">
      <t>ド</t>
    </rPh>
    <rPh sb="42" eb="44">
      <t>チョッキン</t>
    </rPh>
    <rPh sb="45" eb="47">
      <t>イチバン</t>
    </rPh>
    <rPh sb="47" eb="48">
      <t>ヒク</t>
    </rPh>
    <rPh sb="49" eb="50">
      <t>アタイ</t>
    </rPh>
    <rPh sb="57" eb="60">
      <t>ラッカンシ</t>
    </rPh>
    <rPh sb="63" eb="65">
      <t>ジョウタイ</t>
    </rPh>
    <rPh sb="72" eb="74">
      <t>ケイヒ</t>
    </rPh>
    <rPh sb="74" eb="76">
      <t>サクゲン</t>
    </rPh>
    <rPh sb="76" eb="77">
      <t>トウ</t>
    </rPh>
    <rPh sb="78" eb="80">
      <t>トリクミ</t>
    </rPh>
    <rPh sb="82" eb="84">
      <t>ヒツヨウ</t>
    </rPh>
    <rPh sb="89" eb="91">
      <t>テイイン</t>
    </rPh>
    <rPh sb="91" eb="93">
      <t>カドウ</t>
    </rPh>
    <rPh sb="93" eb="94">
      <t>リツ</t>
    </rPh>
    <rPh sb="97" eb="99">
      <t>シセツ</t>
    </rPh>
    <rPh sb="101" eb="102">
      <t>ガツ</t>
    </rPh>
    <rPh sb="106" eb="107">
      <t>ガツ</t>
    </rPh>
    <rPh sb="110" eb="112">
      <t>キカン</t>
    </rPh>
    <rPh sb="112" eb="114">
      <t>エイギョウ</t>
    </rPh>
    <rPh sb="125" eb="126">
      <t>トウ</t>
    </rPh>
    <rPh sb="127" eb="129">
      <t>サユウ</t>
    </rPh>
    <rPh sb="132" eb="134">
      <t>カンキョウ</t>
    </rPh>
    <rPh sb="142" eb="144">
      <t>ルイジ</t>
    </rPh>
    <rPh sb="144" eb="146">
      <t>シセツ</t>
    </rPh>
    <rPh sb="146" eb="149">
      <t>ヘイキンチ</t>
    </rPh>
    <rPh sb="151" eb="152">
      <t>ヒク</t>
    </rPh>
    <rPh sb="153" eb="154">
      <t>アタイ</t>
    </rPh>
    <rPh sb="162" eb="164">
      <t>カドウ</t>
    </rPh>
    <rPh sb="164" eb="165">
      <t>リツ</t>
    </rPh>
    <rPh sb="166" eb="167">
      <t>ア</t>
    </rPh>
    <rPh sb="173" eb="175">
      <t>シュウエキ</t>
    </rPh>
    <rPh sb="175" eb="177">
      <t>ゾウカ</t>
    </rPh>
    <rPh sb="179" eb="180">
      <t>ツナ</t>
    </rPh>
    <rPh sb="192" eb="194">
      <t>コウジョウ</t>
    </rPh>
    <rPh sb="195" eb="198">
      <t>カンサンキ</t>
    </rPh>
    <rPh sb="199" eb="201">
      <t>シュウキャク</t>
    </rPh>
    <rPh sb="201" eb="202">
      <t>トウ</t>
    </rPh>
    <rPh sb="203" eb="204">
      <t>カンガ</t>
    </rPh>
    <rPh sb="208" eb="210">
      <t>ヒツヨウ</t>
    </rPh>
    <rPh sb="226" eb="228">
      <t>ヘイセイ</t>
    </rPh>
    <rPh sb="230" eb="231">
      <t>ネン</t>
    </rPh>
    <rPh sb="235" eb="236">
      <t>トシ</t>
    </rPh>
    <rPh sb="237" eb="238">
      <t>オコナ</t>
    </rPh>
    <rPh sb="240" eb="242">
      <t>カイシュウ</t>
    </rPh>
    <rPh sb="242" eb="244">
      <t>コウジ</t>
    </rPh>
    <rPh sb="244" eb="245">
      <t>アト</t>
    </rPh>
    <rPh sb="246" eb="248">
      <t>ヘイセイ</t>
    </rPh>
    <rPh sb="250" eb="251">
      <t>ネン</t>
    </rPh>
    <rPh sb="253" eb="256">
      <t>シュウエキセイ</t>
    </rPh>
    <rPh sb="257" eb="259">
      <t>テイカ</t>
    </rPh>
    <rPh sb="275" eb="276">
      <t>ゴ</t>
    </rPh>
    <rPh sb="277" eb="279">
      <t>シュウチ</t>
    </rPh>
    <rPh sb="279" eb="281">
      <t>フソク</t>
    </rPh>
    <rPh sb="311" eb="313">
      <t>トリク</t>
    </rPh>
    <phoneticPr fontId="5"/>
  </si>
  <si>
    <t>　平成２７年度から２９年度に行われた大規模改修工事で設備更新を行ったため、今後は施設のメンテナンスを実施していきます。
　また、大規模改修工事では、企業債を発行したため、平成２７年度以降は、企業債残高対料金収入比率が高くなっています。
　今後は、企業債の償還もあることから、長期的な戦略で設備投資を考え、企業の安定経営を継続していくために、収益の増加が必要です。
　</t>
    <rPh sb="1" eb="3">
      <t>ヘイセイ</t>
    </rPh>
    <rPh sb="5" eb="6">
      <t>ネン</t>
    </rPh>
    <rPh sb="6" eb="7">
      <t>ド</t>
    </rPh>
    <rPh sb="11" eb="12">
      <t>ネン</t>
    </rPh>
    <rPh sb="12" eb="13">
      <t>ド</t>
    </rPh>
    <rPh sb="14" eb="15">
      <t>オコナ</t>
    </rPh>
    <rPh sb="18" eb="21">
      <t>ダイキボ</t>
    </rPh>
    <rPh sb="21" eb="23">
      <t>カイシュウ</t>
    </rPh>
    <rPh sb="23" eb="25">
      <t>コウジ</t>
    </rPh>
    <rPh sb="26" eb="28">
      <t>セツビ</t>
    </rPh>
    <rPh sb="28" eb="30">
      <t>コウシン</t>
    </rPh>
    <rPh sb="31" eb="32">
      <t>オコナ</t>
    </rPh>
    <rPh sb="37" eb="39">
      <t>コンゴ</t>
    </rPh>
    <rPh sb="40" eb="42">
      <t>シセツ</t>
    </rPh>
    <rPh sb="50" eb="52">
      <t>ジッシ</t>
    </rPh>
    <rPh sb="74" eb="76">
      <t>キギョウ</t>
    </rPh>
    <rPh sb="76" eb="77">
      <t>サイ</t>
    </rPh>
    <rPh sb="78" eb="80">
      <t>ハッコウ</t>
    </rPh>
    <rPh sb="85" eb="87">
      <t>ヘイセイ</t>
    </rPh>
    <rPh sb="89" eb="90">
      <t>ネン</t>
    </rPh>
    <rPh sb="90" eb="91">
      <t>ド</t>
    </rPh>
    <rPh sb="91" eb="93">
      <t>イコウ</t>
    </rPh>
    <rPh sb="95" eb="97">
      <t>キギョウ</t>
    </rPh>
    <rPh sb="97" eb="98">
      <t>サイ</t>
    </rPh>
    <rPh sb="98" eb="100">
      <t>ザンダカ</t>
    </rPh>
    <rPh sb="100" eb="101">
      <t>タイ</t>
    </rPh>
    <rPh sb="101" eb="103">
      <t>リョウキン</t>
    </rPh>
    <rPh sb="103" eb="105">
      <t>シュウニュウ</t>
    </rPh>
    <rPh sb="105" eb="107">
      <t>ヒリツ</t>
    </rPh>
    <rPh sb="119" eb="121">
      <t>コンゴ</t>
    </rPh>
    <rPh sb="123" eb="125">
      <t>キギョウ</t>
    </rPh>
    <rPh sb="125" eb="126">
      <t>サイ</t>
    </rPh>
    <rPh sb="127" eb="129">
      <t>ショウカン</t>
    </rPh>
    <rPh sb="137" eb="140">
      <t>チョウキテキ</t>
    </rPh>
    <rPh sb="141" eb="143">
      <t>センリャク</t>
    </rPh>
    <rPh sb="144" eb="146">
      <t>セツビ</t>
    </rPh>
    <rPh sb="146" eb="148">
      <t>トウシ</t>
    </rPh>
    <rPh sb="149" eb="150">
      <t>カンガ</t>
    </rPh>
    <rPh sb="152" eb="154">
      <t>キギョウ</t>
    </rPh>
    <rPh sb="155" eb="157">
      <t>アンテイ</t>
    </rPh>
    <rPh sb="157" eb="159">
      <t>ケイエイ</t>
    </rPh>
    <rPh sb="160" eb="162">
      <t>ケイゾク</t>
    </rPh>
    <rPh sb="170" eb="172">
      <t>シュウエキ</t>
    </rPh>
    <rPh sb="173" eb="175">
      <t>ゾウカ</t>
    </rPh>
    <rPh sb="176" eb="178">
      <t>ヒツヨウ</t>
    </rPh>
    <phoneticPr fontId="5"/>
  </si>
  <si>
    <t>　当施設の規模を考えると、更なる利用客増加が求められます。上高地という特殊性のある場所、期間営業と、考慮する点はありますが、積極的に広報・宣伝を行うことや、閑散期の利用者増加を図るなど、誘客戦略を検討していきます。</t>
    <rPh sb="1" eb="4">
      <t>トウシセツ</t>
    </rPh>
    <rPh sb="5" eb="7">
      <t>キボ</t>
    </rPh>
    <rPh sb="8" eb="9">
      <t>カンガ</t>
    </rPh>
    <rPh sb="13" eb="14">
      <t>サラ</t>
    </rPh>
    <rPh sb="16" eb="19">
      <t>リヨウキャク</t>
    </rPh>
    <rPh sb="19" eb="21">
      <t>ゾウカ</t>
    </rPh>
    <rPh sb="22" eb="23">
      <t>モト</t>
    </rPh>
    <rPh sb="29" eb="32">
      <t>カミコウチ</t>
    </rPh>
    <rPh sb="35" eb="38">
      <t>トクシュセイ</t>
    </rPh>
    <rPh sb="41" eb="43">
      <t>バショ</t>
    </rPh>
    <rPh sb="44" eb="46">
      <t>キカン</t>
    </rPh>
    <rPh sb="46" eb="48">
      <t>エイギョウ</t>
    </rPh>
    <rPh sb="50" eb="52">
      <t>コウリョ</t>
    </rPh>
    <rPh sb="54" eb="55">
      <t>テン</t>
    </rPh>
    <rPh sb="62" eb="65">
      <t>セッキョクテキ</t>
    </rPh>
    <rPh sb="66" eb="68">
      <t>コウホウ</t>
    </rPh>
    <rPh sb="69" eb="71">
      <t>センデン</t>
    </rPh>
    <rPh sb="72" eb="73">
      <t>オコナ</t>
    </rPh>
    <rPh sb="78" eb="81">
      <t>カンサンキ</t>
    </rPh>
    <rPh sb="82" eb="85">
      <t>リヨウシャ</t>
    </rPh>
    <rPh sb="85" eb="87">
      <t>ゾウカ</t>
    </rPh>
    <rPh sb="88" eb="89">
      <t>ハカ</t>
    </rPh>
    <rPh sb="93" eb="95">
      <t>ユウキャク</t>
    </rPh>
    <rPh sb="95" eb="97">
      <t>センリャク</t>
    </rPh>
    <phoneticPr fontId="5"/>
  </si>
  <si>
    <t>　当施設は、平成２７年度から２９年度まで大規模改修工事を実施し、平成３０年度にリニューアルオープンしました。
　大規模改修工事のために発行した企業債の償還など、今後はより多くの支出が考えられますが、収益性が低くなっており、閑散期の誘客戦略等、収益増加に向けた取組みが必要です。
　上記を踏まえ、令和元年度からは、外部委託業者に経営診断を依頼し、稼働率を上げ、収益を増加させる他、経費削減へ向け取り組んでいます。
　また、令和元年度からは、営業担当支配人を配置し、広報・宣伝等にも力を入れ、誘客に努めています。
　支出の増加が見込まれる中、削減できることは削減していき、稼働率を上げることで収益の増加を図り、安定した経営に努めていきます。</t>
    <rPh sb="1" eb="4">
      <t>トウシセツ</t>
    </rPh>
    <rPh sb="6" eb="8">
      <t>ヘイセイ</t>
    </rPh>
    <rPh sb="10" eb="11">
      <t>ネン</t>
    </rPh>
    <rPh sb="11" eb="12">
      <t>ド</t>
    </rPh>
    <rPh sb="16" eb="18">
      <t>ネンド</t>
    </rPh>
    <rPh sb="20" eb="23">
      <t>ダイキボ</t>
    </rPh>
    <rPh sb="23" eb="25">
      <t>カイシュウ</t>
    </rPh>
    <rPh sb="25" eb="27">
      <t>コウジ</t>
    </rPh>
    <rPh sb="28" eb="30">
      <t>ジッシ</t>
    </rPh>
    <rPh sb="32" eb="34">
      <t>ヘイセイ</t>
    </rPh>
    <rPh sb="36" eb="38">
      <t>ネンド</t>
    </rPh>
    <rPh sb="99" eb="102">
      <t>シュウエキセイ</t>
    </rPh>
    <rPh sb="103" eb="104">
      <t>ヒク</t>
    </rPh>
    <rPh sb="111" eb="114">
      <t>カンサンキ</t>
    </rPh>
    <rPh sb="115" eb="117">
      <t>ユウキャク</t>
    </rPh>
    <rPh sb="117" eb="119">
      <t>センリャク</t>
    </rPh>
    <rPh sb="119" eb="120">
      <t>トウ</t>
    </rPh>
    <rPh sb="140" eb="142">
      <t>ジョウキ</t>
    </rPh>
    <rPh sb="143" eb="144">
      <t>フ</t>
    </rPh>
    <rPh sb="147" eb="148">
      <t>レイ</t>
    </rPh>
    <rPh sb="148" eb="149">
      <t>ワ</t>
    </rPh>
    <rPh sb="149" eb="150">
      <t>ガン</t>
    </rPh>
    <rPh sb="150" eb="151">
      <t>ネン</t>
    </rPh>
    <rPh sb="151" eb="152">
      <t>ド</t>
    </rPh>
    <rPh sb="156" eb="158">
      <t>ガイブ</t>
    </rPh>
    <rPh sb="158" eb="160">
      <t>イタク</t>
    </rPh>
    <rPh sb="160" eb="162">
      <t>ギョウシャ</t>
    </rPh>
    <rPh sb="163" eb="165">
      <t>ケイエイ</t>
    </rPh>
    <rPh sb="165" eb="167">
      <t>シンダン</t>
    </rPh>
    <rPh sb="168" eb="170">
      <t>イライ</t>
    </rPh>
    <rPh sb="172" eb="174">
      <t>カドウ</t>
    </rPh>
    <rPh sb="174" eb="175">
      <t>リツ</t>
    </rPh>
    <rPh sb="176" eb="177">
      <t>ア</t>
    </rPh>
    <rPh sb="179" eb="181">
      <t>シュウエキ</t>
    </rPh>
    <rPh sb="182" eb="184">
      <t>ゾウカ</t>
    </rPh>
    <rPh sb="187" eb="188">
      <t>ホカ</t>
    </rPh>
    <rPh sb="189" eb="191">
      <t>ケイヒ</t>
    </rPh>
    <rPh sb="191" eb="193">
      <t>サクゲン</t>
    </rPh>
    <rPh sb="194" eb="195">
      <t>ム</t>
    </rPh>
    <rPh sb="196" eb="197">
      <t>ト</t>
    </rPh>
    <rPh sb="198" eb="199">
      <t>ク</t>
    </rPh>
    <rPh sb="210" eb="211">
      <t>レイ</t>
    </rPh>
    <rPh sb="211" eb="212">
      <t>ワ</t>
    </rPh>
    <rPh sb="212" eb="213">
      <t>ガン</t>
    </rPh>
    <rPh sb="213" eb="214">
      <t>ネン</t>
    </rPh>
    <rPh sb="214" eb="215">
      <t>ド</t>
    </rPh>
    <rPh sb="219" eb="221">
      <t>エイギョウ</t>
    </rPh>
    <rPh sb="221" eb="223">
      <t>タントウ</t>
    </rPh>
    <rPh sb="223" eb="225">
      <t>シハイ</t>
    </rPh>
    <rPh sb="225" eb="226">
      <t>ニン</t>
    </rPh>
    <rPh sb="227" eb="229">
      <t>ハイチ</t>
    </rPh>
    <rPh sb="236" eb="237">
      <t>トウ</t>
    </rPh>
    <rPh sb="239" eb="240">
      <t>チカラ</t>
    </rPh>
    <rPh sb="241" eb="242">
      <t>イ</t>
    </rPh>
    <rPh sb="244" eb="246">
      <t>ユウキャク</t>
    </rPh>
    <rPh sb="247" eb="248">
      <t>ツト</t>
    </rPh>
    <rPh sb="256" eb="258">
      <t>シシュツ</t>
    </rPh>
    <rPh sb="259" eb="261">
      <t>ゾウカ</t>
    </rPh>
    <rPh sb="262" eb="264">
      <t>ミコ</t>
    </rPh>
    <rPh sb="267" eb="268">
      <t>ナカ</t>
    </rPh>
    <rPh sb="269" eb="271">
      <t>サクゲン</t>
    </rPh>
    <rPh sb="277" eb="279">
      <t>サクゲン</t>
    </rPh>
    <rPh sb="284" eb="286">
      <t>カドウ</t>
    </rPh>
    <rPh sb="286" eb="287">
      <t>リツ</t>
    </rPh>
    <rPh sb="288" eb="289">
      <t>ア</t>
    </rPh>
    <rPh sb="294" eb="296">
      <t>シュウエキ</t>
    </rPh>
    <rPh sb="297" eb="299">
      <t>ゾウカ</t>
    </rPh>
    <rPh sb="300" eb="301">
      <t>ハカ</t>
    </rPh>
    <rPh sb="303" eb="305">
      <t>アンテイ</t>
    </rPh>
    <rPh sb="307" eb="309">
      <t>ケイエイ</t>
    </rPh>
    <rPh sb="310" eb="311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</si>
</sst>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10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3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1-4E10-8493-3718AF09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01984"/>
        <c:axId val="8941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825</c:v>
                </c:pt>
                <c:pt idx="1">
                  <c:v>830</c:v>
                </c:pt>
                <c:pt idx="2">
                  <c:v>900</c:v>
                </c:pt>
                <c:pt idx="3">
                  <c:v>787</c:v>
                </c:pt>
                <c:pt idx="4">
                  <c:v>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1-4E10-8493-3718AF09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1984"/>
        <c:axId val="89416448"/>
      </c:lineChart>
      <c:dateAx>
        <c:axId val="8940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16448"/>
        <c:crosses val="autoZero"/>
        <c:auto val="1"/>
        <c:lblOffset val="100"/>
        <c:baseTimeUnit val="years"/>
      </c:dateAx>
      <c:valAx>
        <c:axId val="8941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9401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  <c:pt idx="0">
                  <c:v>50.6</c:v>
                </c:pt>
                <c:pt idx="1">
                  <c:v>46.1</c:v>
                </c:pt>
                <c:pt idx="2">
                  <c:v>45.1</c:v>
                </c:pt>
                <c:pt idx="3">
                  <c:v>44</c:v>
                </c:pt>
                <c:pt idx="4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8BF-8A4C-5BD85CF7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86944"/>
        <c:axId val="920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53.8</c:v>
                </c:pt>
                <c:pt idx="2">
                  <c:v>54.8</c:v>
                </c:pt>
                <c:pt idx="3">
                  <c:v>54.6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8BF-8A4C-5BD85CF7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86944"/>
        <c:axId val="92001408"/>
      </c:lineChart>
      <c:dateAx>
        <c:axId val="919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01408"/>
        <c:crosses val="autoZero"/>
        <c:auto val="1"/>
        <c:lblOffset val="100"/>
        <c:baseTimeUnit val="years"/>
      </c:dateAx>
      <c:valAx>
        <c:axId val="920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98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8517417656894"/>
          <c:y val="0.15399364249945571"/>
          <c:w val="0.71685323342098728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0.11799999999999999</c:v>
                </c:pt>
                <c:pt idx="1">
                  <c:v>0.1163</c:v>
                </c:pt>
                <c:pt idx="2">
                  <c:v>0.14019999999999999</c:v>
                </c:pt>
                <c:pt idx="3">
                  <c:v>0.153</c:v>
                </c:pt>
                <c:pt idx="4">
                  <c:v>0.14410000000000001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2-4E98-9E38-BCF1810F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6896"/>
        <c:axId val="9441843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5.0000000000000001E-4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2-4E98-9E38-BCF1810F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9952"/>
        <c:axId val="94419968"/>
      </c:lineChart>
      <c:dateAx>
        <c:axId val="94416896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4418432"/>
        <c:crosses val="autoZero"/>
        <c:auto val="1"/>
        <c:lblOffset val="100"/>
        <c:baseTimeUnit val="years"/>
      </c:dateAx>
      <c:valAx>
        <c:axId val="9441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4416896"/>
        <c:crosses val="autoZero"/>
        <c:crossBetween val="between"/>
      </c:valAx>
      <c:valAx>
        <c:axId val="9441996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4429952"/>
        <c:crosses val="max"/>
        <c:crossBetween val="between"/>
      </c:valAx>
      <c:dateAx>
        <c:axId val="9442995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4419968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rgbClr val="A6A6A6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4776985777"/>
          <c:y val="0.15806945669028447"/>
          <c:w val="0.8469447005466007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B-49B4-B91F-E320E8AF2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9504"/>
        <c:axId val="9143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4.0999999999999996</c:v>
                </c:pt>
                <c:pt idx="1">
                  <c:v>4.4000000000000004</c:v>
                </c:pt>
                <c:pt idx="2">
                  <c:v>5</c:v>
                </c:pt>
                <c:pt idx="3">
                  <c:v>4.5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B-49B4-B91F-E320E8AF2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9504"/>
        <c:axId val="91435776"/>
      </c:lineChart>
      <c:dateAx>
        <c:axId val="9142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35776"/>
        <c:crosses val="autoZero"/>
        <c:auto val="1"/>
        <c:lblOffset val="100"/>
        <c:baseTimeUnit val="years"/>
      </c:dateAx>
      <c:valAx>
        <c:axId val="9143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429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305208615700486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118.1</c:v>
                </c:pt>
                <c:pt idx="1">
                  <c:v>119.4</c:v>
                </c:pt>
                <c:pt idx="2">
                  <c:v>120.6</c:v>
                </c:pt>
                <c:pt idx="3">
                  <c:v>113.4</c:v>
                </c:pt>
                <c:pt idx="4">
                  <c:v>111.4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C-4C50-B51E-D48E4F35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78272"/>
        <c:axId val="9149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104.8</c:v>
                </c:pt>
                <c:pt idx="1">
                  <c:v>90.5</c:v>
                </c:pt>
                <c:pt idx="2">
                  <c:v>107.8</c:v>
                </c:pt>
                <c:pt idx="3">
                  <c:v>104.6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C-4C50-B51E-D48E4F35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8272"/>
        <c:axId val="91492736"/>
      </c:lineChart>
      <c:dateAx>
        <c:axId val="9147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92736"/>
        <c:crosses val="autoZero"/>
        <c:auto val="1"/>
        <c:lblOffset val="100"/>
        <c:baseTimeUnit val="years"/>
      </c:dateAx>
      <c:valAx>
        <c:axId val="9149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478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40745558119481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25199</c:v>
                </c:pt>
                <c:pt idx="1">
                  <c:v>25348</c:v>
                </c:pt>
                <c:pt idx="2">
                  <c:v>25086</c:v>
                </c:pt>
                <c:pt idx="3">
                  <c:v>17462</c:v>
                </c:pt>
                <c:pt idx="4">
                  <c:v>16440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0-4D08-9411-89073DD45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27040"/>
        <c:axId val="9153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20854</c:v>
                </c:pt>
                <c:pt idx="1">
                  <c:v>26933</c:v>
                </c:pt>
                <c:pt idx="2">
                  <c:v>38041</c:v>
                </c:pt>
                <c:pt idx="3">
                  <c:v>23315</c:v>
                </c:pt>
                <c:pt idx="4">
                  <c:v>22240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0-4D08-9411-89073DD45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33312"/>
      </c:lineChart>
      <c:dateAx>
        <c:axId val="9152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33312"/>
        <c:crosses val="autoZero"/>
        <c:auto val="1"/>
        <c:lblOffset val="100"/>
        <c:baseTimeUnit val="years"/>
      </c:dateAx>
      <c:valAx>
        <c:axId val="9153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152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27.8</c:v>
                </c:pt>
                <c:pt idx="2">
                  <c:v>29.3</c:v>
                </c:pt>
                <c:pt idx="3">
                  <c:v>24</c:v>
                </c:pt>
                <c:pt idx="4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9-45C4-B79C-72630BB0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94976"/>
        <c:axId val="9170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7.7</c:v>
                </c:pt>
                <c:pt idx="1">
                  <c:v>-253.7</c:v>
                </c:pt>
                <c:pt idx="2">
                  <c:v>11.5</c:v>
                </c:pt>
                <c:pt idx="3">
                  <c:v>8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9-45C4-B79C-72630BB0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4976"/>
        <c:axId val="91701248"/>
      </c:lineChart>
      <c:dateAx>
        <c:axId val="9169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01248"/>
        <c:crosses val="autoZero"/>
        <c:auto val="1"/>
        <c:lblOffset val="100"/>
        <c:baseTimeUnit val="years"/>
      </c:dateAx>
      <c:valAx>
        <c:axId val="9170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69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C-4ABE-A497-0F69CFAF1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1936"/>
        <c:axId val="917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21.2</c:v>
                </c:pt>
                <c:pt idx="1">
                  <c:v>21.2</c:v>
                </c:pt>
                <c:pt idx="2">
                  <c:v>20.8</c:v>
                </c:pt>
                <c:pt idx="3">
                  <c:v>18.100000000000001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C-4ABE-A497-0F69CFAF1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1936"/>
        <c:axId val="91753856"/>
      </c:lineChart>
      <c:dateAx>
        <c:axId val="9175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53856"/>
        <c:crosses val="autoZero"/>
        <c:auto val="1"/>
        <c:lblOffset val="100"/>
        <c:baseTimeUnit val="years"/>
      </c:dateAx>
      <c:valAx>
        <c:axId val="917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751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16.100000000000001</c:v>
                </c:pt>
                <c:pt idx="2">
                  <c:v>15.5</c:v>
                </c:pt>
                <c:pt idx="3">
                  <c:v>15.8</c:v>
                </c:pt>
                <c:pt idx="4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4-4DC2-9EC7-A7F45A171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8896"/>
        <c:axId val="9181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23.9</c:v>
                </c:pt>
                <c:pt idx="2">
                  <c:v>25.3</c:v>
                </c:pt>
                <c:pt idx="3">
                  <c:v>23.4</c:v>
                </c:pt>
                <c:pt idx="4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4-4DC2-9EC7-A7F45A171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8896"/>
        <c:axId val="91810816"/>
      </c:lineChart>
      <c:dateAx>
        <c:axId val="9180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10816"/>
        <c:crosses val="autoZero"/>
        <c:auto val="1"/>
        <c:lblOffset val="100"/>
        <c:baseTimeUnit val="years"/>
      </c:dateAx>
      <c:valAx>
        <c:axId val="9181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808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7.7</c:v>
                </c:pt>
                <c:pt idx="1">
                  <c:v>96.6</c:v>
                </c:pt>
                <c:pt idx="2">
                  <c:v>126.3</c:v>
                </c:pt>
                <c:pt idx="3">
                  <c:v>163</c:v>
                </c:pt>
                <c:pt idx="4">
                  <c:v>158.9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0-4C57-AE6A-D25587B1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49088"/>
        <c:axId val="9185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62.8</c:v>
                </c:pt>
                <c:pt idx="2">
                  <c:v>67.099999999999994</c:v>
                </c:pt>
                <c:pt idx="3">
                  <c:v>69.5</c:v>
                </c:pt>
                <c:pt idx="4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0-4C57-AE6A-D25587B1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9088"/>
        <c:axId val="91851008"/>
      </c:lineChart>
      <c:dateAx>
        <c:axId val="9184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51008"/>
        <c:crosses val="autoZero"/>
        <c:auto val="1"/>
        <c:lblOffset val="100"/>
        <c:baseTimeUnit val="years"/>
      </c:dateAx>
      <c:valAx>
        <c:axId val="9185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849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21.1</c:v>
                </c:pt>
                <c:pt idx="1">
                  <c:v>23.2</c:v>
                </c:pt>
                <c:pt idx="2">
                  <c:v>18.7</c:v>
                </c:pt>
                <c:pt idx="3">
                  <c:v>17</c:v>
                </c:pt>
                <c:pt idx="4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0-4E83-B39D-D9530246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2752"/>
        <c:axId val="9196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91.6</c:v>
                </c:pt>
                <c:pt idx="2">
                  <c:v>88.1</c:v>
                </c:pt>
                <c:pt idx="3">
                  <c:v>73.8</c:v>
                </c:pt>
                <c:pt idx="4">
                  <c:v>106.9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0-4E83-B39D-D9530246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2752"/>
        <c:axId val="91969024"/>
      </c:lineChart>
      <c:dateAx>
        <c:axId val="9196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69024"/>
        <c:crosses val="autoZero"/>
        <c:auto val="1"/>
        <c:lblOffset val="100"/>
        <c:baseTimeUnit val="years"/>
      </c:dateAx>
      <c:valAx>
        <c:axId val="9196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962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5D4772B-EB92-4312-8C6F-04FF3971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8B8E03-E29F-42B1-96FF-76766C59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DC42DA40-281D-4A10-95A6-A5C751AF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F5D7E16-0655-47BA-AE46-18B2B01FB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245DB6BD-66D4-4C40-B7A1-E5968A74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AEB18FE6-2C6E-41E1-9F6A-DDF05C6A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61AC9488-3140-4AAA-ADC1-437F3BA44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362D6FAF-AD34-4530-8B9A-8AA9E013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10B10310-3159-4FCE-984B-4305BF2E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F808CA70-A389-4E80-BF70-921C2C16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22412</xdr:colOff>
      <xdr:row>16</xdr:row>
      <xdr:rowOff>0</xdr:rowOff>
    </xdr:from>
    <xdr:to>
      <xdr:col>365</xdr:col>
      <xdr:colOff>33298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82D93678-3D37-4FFD-9C0B-8376F2AD7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208861" y="18690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【16,525】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W88"/>
  <sheetViews>
    <sheetView showGridLines="0" tabSelected="1" zoomScale="55" zoomScaleNormal="55" zoomScaleSheetLayoutView="70" workbookViewId="0">
      <selection activeCell="NP84" sqref="NP8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4" t="str">
        <f>データ!H6&amp;"　"&amp;データ!I6</f>
        <v>長野県松本市　上高地アルペンホテル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3" t="str">
        <f>データ!J7</f>
        <v>法適用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Ａ２Ｂ２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18656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導入なし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>
        <f>データ!U7</f>
        <v>40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9">
        <f>データ!O7</f>
        <v>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>
        <f>データ!P7</f>
        <v>66.5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4228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150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有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100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有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>
        <v>1</v>
      </c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>
        <v>1</v>
      </c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15">
      <c r="A15" s="19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154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15">
      <c r="A16" s="19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2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19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15">
      <c r="A17" s="19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2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19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15">
      <c r="A18" s="19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2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19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15">
      <c r="A19" s="19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2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19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15">
      <c r="A20" s="19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2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19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15">
      <c r="A21" s="19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2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19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15">
      <c r="A22" s="19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2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19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15">
      <c r="A23" s="19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2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19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15">
      <c r="A24" s="19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2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19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15">
      <c r="A25" s="19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2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19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15">
      <c r="A26" s="19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2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19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15">
      <c r="A27" s="19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2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19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15">
      <c r="A28" s="19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2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19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15">
      <c r="A29" s="19"/>
      <c r="B29" s="22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2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19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15">
      <c r="A30" s="19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>
        <f>データ!$B$11</f>
        <v>41640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42005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42370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42736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43101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>
        <f>データ!$B$11</f>
        <v>41640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42005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42370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42736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43101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>
        <f>データ!$B$11</f>
        <v>41640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42005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42370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42736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43101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2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19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15">
      <c r="A31" s="19"/>
      <c r="B31" s="22"/>
      <c r="C31" s="4"/>
      <c r="D31" s="4"/>
      <c r="E31" s="4"/>
      <c r="F31" s="4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118.1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119.4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120.6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113.4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111.4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0.1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0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0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0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0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>
        <f>データ!AU7</f>
        <v>10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0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0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0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0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2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19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15">
      <c r="A32" s="19"/>
      <c r="B32" s="22"/>
      <c r="C32" s="4"/>
      <c r="D32" s="4"/>
      <c r="E32" s="4"/>
      <c r="F32" s="4"/>
      <c r="G32" s="4"/>
      <c r="H32" s="4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104.8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90.5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107.8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104.6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107.1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4.0999999999999996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4.4000000000000004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5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4.5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5.8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825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830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900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787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1012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2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19"/>
      <c r="NH32" s="2"/>
      <c r="NI32" s="118" t="s">
        <v>155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15">
      <c r="A33" s="19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2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19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15">
      <c r="A34" s="19"/>
      <c r="B34" s="22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15">
      <c r="A35" s="19"/>
      <c r="B35" s="22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15">
      <c r="A36" s="19"/>
      <c r="B36" s="22"/>
      <c r="C36" s="21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4"/>
      <c r="GQ36" s="4"/>
      <c r="GR36" s="21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7"/>
      <c r="MD36" s="4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19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15">
      <c r="A37" s="19"/>
      <c r="B37" s="22"/>
      <c r="C37" s="21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4"/>
      <c r="GQ37" s="4"/>
      <c r="GR37" s="21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7"/>
      <c r="MD37" s="4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19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15">
      <c r="A38" s="19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19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15">
      <c r="A39" s="19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19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15">
      <c r="A40" s="19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19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15">
      <c r="A41" s="19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19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15">
      <c r="A42" s="19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19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15">
      <c r="A43" s="19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19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15">
      <c r="A44" s="19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19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15">
      <c r="A45" s="19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19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15">
      <c r="A46" s="19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19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15">
      <c r="A47" s="19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19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15">
      <c r="A48" s="19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19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15">
      <c r="A49" s="19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19"/>
      <c r="NH49" s="2"/>
      <c r="NI49" s="118" t="s">
        <v>156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15">
      <c r="A50" s="19"/>
      <c r="B50" s="2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19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15">
      <c r="A51" s="19"/>
      <c r="B51" s="22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19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15">
      <c r="A52" s="19"/>
      <c r="B52" s="22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>
        <f>データ!$B$11</f>
        <v>41640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42005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42370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42736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43101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>
        <f>データ!$B$11</f>
        <v>41640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42005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42370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42736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43101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>
        <f>データ!$B$11</f>
        <v>41640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42005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42370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42736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43101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>
        <f>データ!$B$11</f>
        <v>41640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42005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42370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42736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43101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19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15">
      <c r="A53" s="19"/>
      <c r="B53" s="22"/>
      <c r="C53" s="4"/>
      <c r="D53" s="4"/>
      <c r="E53" s="4"/>
      <c r="F53" s="4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17.7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16.100000000000001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15.5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15.8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15.4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0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0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0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0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0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26.3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27.8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29.3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24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21.4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25199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25348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25086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17462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16440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19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15">
      <c r="A54" s="19"/>
      <c r="B54" s="22"/>
      <c r="C54" s="4"/>
      <c r="D54" s="4"/>
      <c r="E54" s="4"/>
      <c r="F54" s="4"/>
      <c r="G54" s="4"/>
      <c r="H54" s="4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25.3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23.9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25.3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23.4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23.8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21.2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21.2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20.8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18.100000000000001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12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7.7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-253.7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11.5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8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4.5999999999999996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28">
        <f>データ!CR7</f>
        <v>20854</v>
      </c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30"/>
      <c r="KV54" s="128">
        <f>データ!CS7</f>
        <v>26933</v>
      </c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30"/>
      <c r="LJ54" s="128">
        <f>データ!CT7</f>
        <v>38041</v>
      </c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30"/>
      <c r="LX54" s="128">
        <f>データ!CU7</f>
        <v>23315</v>
      </c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30"/>
      <c r="ML54" s="128">
        <f>データ!CV7</f>
        <v>22240</v>
      </c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30"/>
      <c r="MZ54" s="4"/>
      <c r="NA54" s="4"/>
      <c r="NB54" s="4"/>
      <c r="NC54" s="4"/>
      <c r="ND54" s="4"/>
      <c r="NE54" s="4"/>
      <c r="NF54" s="4"/>
      <c r="NG54" s="19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15">
      <c r="A55" s="19"/>
      <c r="B55" s="2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19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15">
      <c r="A56" s="19"/>
      <c r="B56" s="22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19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15">
      <c r="A57" s="19"/>
      <c r="B57" s="22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19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15">
      <c r="A58" s="19"/>
      <c r="B58" s="2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9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4"/>
      <c r="BG58" s="4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9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9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  <c r="DB58" s="28"/>
      <c r="DC58" s="28"/>
      <c r="DD58" s="28"/>
      <c r="DE58" s="28"/>
      <c r="DF58" s="28"/>
      <c r="DG58" s="28"/>
      <c r="DH58" s="28"/>
      <c r="DI58" s="28"/>
      <c r="DJ58" s="29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4"/>
      <c r="GQ58" s="4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9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9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9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4"/>
      <c r="IU58" s="4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9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9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9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4"/>
      <c r="LC58" s="4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9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19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15">
      <c r="A59" s="19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2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15">
      <c r="A60" s="19"/>
      <c r="B60" s="20"/>
      <c r="C60" s="21"/>
      <c r="D60" s="21"/>
      <c r="E60" s="21"/>
      <c r="F60" s="21"/>
      <c r="G60" s="21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3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15">
      <c r="A61" s="19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3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15">
      <c r="A62" s="19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4"/>
      <c r="JJ62" s="34"/>
      <c r="JK62" s="34"/>
      <c r="JL62" s="34"/>
      <c r="JM62" s="34"/>
      <c r="JN62" s="34"/>
      <c r="JO62" s="34"/>
      <c r="JP62" s="34"/>
      <c r="JQ62" s="34"/>
      <c r="JR62" s="34"/>
      <c r="JS62" s="34"/>
      <c r="JT62" s="34"/>
      <c r="JU62" s="34"/>
      <c r="JV62" s="3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34"/>
      <c r="LS62" s="34"/>
      <c r="LT62" s="34"/>
      <c r="LU62" s="34"/>
      <c r="LV62" s="34"/>
      <c r="LW62" s="34"/>
      <c r="LX62" s="34"/>
      <c r="LY62" s="34"/>
      <c r="LZ62" s="34"/>
      <c r="MA62" s="34"/>
      <c r="MB62" s="3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19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15">
      <c r="A63" s="19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1" t="s">
        <v>32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19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15">
      <c r="A64" s="19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19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15">
      <c r="A65" s="19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19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15">
      <c r="A66" s="19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19"/>
      <c r="NH66" s="2"/>
      <c r="NI66" s="118" t="s">
        <v>157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15">
      <c r="A67" s="19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2">
        <f>データ!DI6</f>
        <v>1448896</v>
      </c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5"/>
      <c r="NG67" s="19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15">
      <c r="A68" s="19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5"/>
      <c r="NG68" s="19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15">
      <c r="A69" s="19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5"/>
      <c r="NG69" s="19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15">
      <c r="A70" s="19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5"/>
      <c r="NG70" s="19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15">
      <c r="A71" s="19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6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1"/>
      <c r="NG71" s="19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15">
      <c r="A72" s="19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1" t="s">
        <v>34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19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15">
      <c r="A73" s="19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19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15">
      <c r="A74" s="19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19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15">
      <c r="A75" s="19"/>
      <c r="B75" s="22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19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15">
      <c r="A76" s="19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>
        <f>データ!$B$11</f>
        <v>41640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42005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42370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42736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43101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2">
        <f>データ!DJ6</f>
        <v>0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>
        <f>データ!$B$11</f>
        <v>41640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42005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42370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42736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43101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>
        <f>データ!$B$11</f>
        <v>41640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42005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42370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42736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43101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19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15">
      <c r="A77" s="19"/>
      <c r="B77" s="22"/>
      <c r="C77" s="4"/>
      <c r="D77" s="4"/>
      <c r="E77" s="4"/>
      <c r="F77" s="4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26">
        <f>データ!CX7</f>
        <v>50.6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>
        <f>データ!CY7</f>
        <v>46.1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>
        <f>データ!CZ7</f>
        <v>45.1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>
        <f>データ!DA7</f>
        <v>44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>
        <f>データ!DB7</f>
        <v>44.3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26">
        <f>データ!DK7</f>
        <v>21.1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>
        <f>データ!DL7</f>
        <v>23.2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>
        <f>データ!DM7</f>
        <v>18.7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>
        <f>データ!DN7</f>
        <v>17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>
        <f>データ!DO7</f>
        <v>14.4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7.7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96.6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126.3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163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158.9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4"/>
      <c r="NA77" s="4"/>
      <c r="NB77" s="4"/>
      <c r="NC77" s="4"/>
      <c r="ND77" s="4"/>
      <c r="NE77" s="4"/>
      <c r="NF77" s="37"/>
      <c r="NG77" s="19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15">
      <c r="A78" s="19"/>
      <c r="B78" s="22"/>
      <c r="C78" s="4"/>
      <c r="D78" s="4"/>
      <c r="E78" s="4"/>
      <c r="F78" s="4"/>
      <c r="G78" s="4"/>
      <c r="H78" s="4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26">
        <f>データ!DC7</f>
        <v>53.5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>
        <f>データ!DD7</f>
        <v>53.8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>
        <f>データ!DE7</f>
        <v>54.8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>
        <f>データ!DF7</f>
        <v>54.6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>
        <f>データ!DG7</f>
        <v>56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26">
        <f>データ!DP7</f>
        <v>86.2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>
        <f>データ!DQ7</f>
        <v>91.6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>
        <f>データ!DR7</f>
        <v>88.1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>
        <f>データ!DS7</f>
        <v>73.8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>
        <f>データ!DT7</f>
        <v>106.9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46.6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62.8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67.099999999999994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69.5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68.599999999999994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4"/>
      <c r="NA78" s="4"/>
      <c r="NB78" s="4"/>
      <c r="NC78" s="4"/>
      <c r="ND78" s="4"/>
      <c r="NE78" s="4"/>
      <c r="NF78" s="37"/>
      <c r="NG78" s="19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15">
      <c r="A79" s="19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19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15">
      <c r="A80" s="19"/>
      <c r="B80" s="22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19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15">
      <c r="A81" s="19"/>
      <c r="B81" s="22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19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15">
      <c r="A82" s="19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2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1"/>
      <c r="AA86" s="41"/>
      <c r="AB86" s="41"/>
      <c r="AC86" s="41"/>
      <c r="AD86" s="41"/>
      <c r="AE86" s="41"/>
      <c r="AF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1"/>
      <c r="AA87" s="41"/>
      <c r="AB87" s="41"/>
      <c r="AC87" s="41"/>
      <c r="AD87" s="41"/>
      <c r="AE87" s="41"/>
      <c r="AF87" s="41"/>
    </row>
    <row r="88" spans="1:387" hidden="1" x14ac:dyDescent="0.15">
      <c r="B88" s="38" t="str">
        <f>データ!AI6</f>
        <v>【100.6】</v>
      </c>
      <c r="C88" s="39" t="str">
        <f>データ!AT6</f>
        <v>【8.7】</v>
      </c>
      <c r="D88" s="39" t="str">
        <f>データ!BE6</f>
        <v>【953】</v>
      </c>
      <c r="E88" s="39" t="str">
        <f>データ!BP6</f>
        <v>【25.5】</v>
      </c>
      <c r="F88" s="39" t="str">
        <f>データ!CA6</f>
        <v>【17.8】</v>
      </c>
      <c r="G88" s="39" t="str">
        <f>データ!CL6</f>
        <v>【0.9】</v>
      </c>
      <c r="H88" s="39" t="str">
        <f>データ!CW6</f>
        <v>【16,525】</v>
      </c>
      <c r="I88" s="39" t="str">
        <f>データ!DH6</f>
        <v>【54.6】</v>
      </c>
      <c r="J88" s="39" t="s">
        <v>48</v>
      </c>
      <c r="K88" s="39" t="s">
        <v>48</v>
      </c>
      <c r="L88" s="39" t="str">
        <f>データ!DU6</f>
        <v>【39.7】</v>
      </c>
      <c r="M88" s="39" t="str">
        <f>データ!EF6</f>
        <v>【64.3】</v>
      </c>
      <c r="N88" s="39" t="str">
        <f>データ!EF6</f>
        <v>【64.3】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1"/>
      <c r="AA88" s="41"/>
      <c r="AB88" s="41"/>
      <c r="AC88" s="41"/>
      <c r="AD88" s="41"/>
      <c r="AE88" s="41"/>
      <c r="AF88" s="41"/>
    </row>
  </sheetData>
  <sheetProtection algorithmName="SHA-512" hashValue="oNshbajF65DPrSYtnw0z9aPc9e7692wiBb9GyV+8GeJ1HBhjNOjb3NlNizmDhMkidCUrB7AymdurlHsEWO9pCA==" saltValue="Ecg/ZeJpiHcTkfZE6C0QGA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4" t="s">
        <v>58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 t="s">
        <v>63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3" t="s">
        <v>64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41" t="s">
        <v>65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8" t="s">
        <v>66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3" t="s">
        <v>67</v>
      </c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41" t="s">
        <v>68</v>
      </c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 t="s">
        <v>69</v>
      </c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8" t="s">
        <v>70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2" t="s">
        <v>71</v>
      </c>
      <c r="DJ4" s="142" t="s">
        <v>72</v>
      </c>
      <c r="DK4" s="133" t="s">
        <v>73</v>
      </c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 t="s">
        <v>74</v>
      </c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101</v>
      </c>
      <c r="AK5" s="56" t="s">
        <v>102</v>
      </c>
      <c r="AL5" s="56" t="s">
        <v>103</v>
      </c>
      <c r="AM5" s="56" t="s">
        <v>104</v>
      </c>
      <c r="AN5" s="56" t="s">
        <v>105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106</v>
      </c>
      <c r="AV5" s="56" t="s">
        <v>107</v>
      </c>
      <c r="AW5" s="56" t="s">
        <v>103</v>
      </c>
      <c r="AX5" s="56" t="s">
        <v>93</v>
      </c>
      <c r="AY5" s="56" t="s">
        <v>108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109</v>
      </c>
      <c r="BG5" s="56" t="s">
        <v>110</v>
      </c>
      <c r="BH5" s="56" t="s">
        <v>111</v>
      </c>
      <c r="BI5" s="56" t="s">
        <v>112</v>
      </c>
      <c r="BJ5" s="56" t="s">
        <v>113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114</v>
      </c>
      <c r="BR5" s="56" t="s">
        <v>115</v>
      </c>
      <c r="BS5" s="56" t="s">
        <v>116</v>
      </c>
      <c r="BT5" s="56" t="s">
        <v>117</v>
      </c>
      <c r="BU5" s="56" t="s">
        <v>118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101</v>
      </c>
      <c r="CC5" s="56" t="s">
        <v>119</v>
      </c>
      <c r="CD5" s="56" t="s">
        <v>120</v>
      </c>
      <c r="CE5" s="56" t="s">
        <v>121</v>
      </c>
      <c r="CF5" s="56" t="s">
        <v>118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122</v>
      </c>
      <c r="CN5" s="56" t="s">
        <v>123</v>
      </c>
      <c r="CO5" s="56" t="s">
        <v>124</v>
      </c>
      <c r="CP5" s="56" t="s">
        <v>125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101</v>
      </c>
      <c r="CY5" s="56" t="s">
        <v>126</v>
      </c>
      <c r="CZ5" s="56" t="s">
        <v>111</v>
      </c>
      <c r="DA5" s="56" t="s">
        <v>117</v>
      </c>
      <c r="DB5" s="56" t="s">
        <v>127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3"/>
      <c r="DJ5" s="143"/>
      <c r="DK5" s="56" t="s">
        <v>90</v>
      </c>
      <c r="DL5" s="56" t="s">
        <v>126</v>
      </c>
      <c r="DM5" s="56" t="s">
        <v>103</v>
      </c>
      <c r="DN5" s="56" t="s">
        <v>112</v>
      </c>
      <c r="DO5" s="56" t="s">
        <v>94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114</v>
      </c>
      <c r="DW5" s="56" t="s">
        <v>102</v>
      </c>
      <c r="DX5" s="56" t="s">
        <v>92</v>
      </c>
      <c r="DY5" s="56" t="s">
        <v>104</v>
      </c>
      <c r="DZ5" s="56" t="s">
        <v>127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128</v>
      </c>
      <c r="EH5" s="56" t="s">
        <v>129</v>
      </c>
      <c r="EI5" s="56" t="s">
        <v>130</v>
      </c>
      <c r="EJ5" s="56" t="s">
        <v>131</v>
      </c>
      <c r="EK5" s="56" t="s">
        <v>132</v>
      </c>
      <c r="EL5" s="56" t="s">
        <v>133</v>
      </c>
      <c r="EM5" s="56" t="s">
        <v>134</v>
      </c>
      <c r="EN5" s="56" t="s">
        <v>135</v>
      </c>
      <c r="EO5" s="56" t="s">
        <v>136</v>
      </c>
      <c r="EP5" s="56" t="s">
        <v>137</v>
      </c>
    </row>
    <row r="6" spans="1:146" s="66" customFormat="1" x14ac:dyDescent="0.15">
      <c r="A6" s="42" t="s">
        <v>138</v>
      </c>
      <c r="B6" s="57">
        <f>B8</f>
        <v>2018</v>
      </c>
      <c r="C6" s="57">
        <f t="shared" ref="C6:X6" si="2">C8</f>
        <v>202029</v>
      </c>
      <c r="D6" s="57">
        <f t="shared" si="2"/>
        <v>46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長野県松本市</v>
      </c>
      <c r="I6" s="57" t="str">
        <f t="shared" si="2"/>
        <v>上高地アルペンホテル</v>
      </c>
      <c r="J6" s="57" t="str">
        <f t="shared" si="2"/>
        <v>法適用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Ａ２Ｂ２</v>
      </c>
      <c r="N6" s="57" t="str">
        <f t="shared" si="2"/>
        <v>非設置</v>
      </c>
      <c r="O6" s="58">
        <f t="shared" si="2"/>
        <v>0</v>
      </c>
      <c r="P6" s="58">
        <f t="shared" si="2"/>
        <v>66.5</v>
      </c>
      <c r="Q6" s="59">
        <f t="shared" si="2"/>
        <v>4228</v>
      </c>
      <c r="R6" s="60">
        <f t="shared" si="2"/>
        <v>150</v>
      </c>
      <c r="S6" s="61">
        <f t="shared" si="2"/>
        <v>18656</v>
      </c>
      <c r="T6" s="62" t="str">
        <f t="shared" si="2"/>
        <v>導入なし</v>
      </c>
      <c r="U6" s="58">
        <f t="shared" si="2"/>
        <v>40</v>
      </c>
      <c r="V6" s="62" t="str">
        <f t="shared" si="2"/>
        <v>有</v>
      </c>
      <c r="W6" s="63">
        <f t="shared" si="2"/>
        <v>100</v>
      </c>
      <c r="X6" s="62" t="str">
        <f t="shared" si="2"/>
        <v>有</v>
      </c>
      <c r="Y6" s="64">
        <f>IF(Y8="-",NA(),Y8)</f>
        <v>118.1</v>
      </c>
      <c r="Z6" s="64">
        <f t="shared" ref="Z6:AH6" si="3">IF(Z8="-",NA(),Z8)</f>
        <v>119.4</v>
      </c>
      <c r="AA6" s="64">
        <f t="shared" si="3"/>
        <v>120.6</v>
      </c>
      <c r="AB6" s="64">
        <f t="shared" si="3"/>
        <v>113.4</v>
      </c>
      <c r="AC6" s="64">
        <f t="shared" si="3"/>
        <v>111.4</v>
      </c>
      <c r="AD6" s="64">
        <f t="shared" si="3"/>
        <v>104.8</v>
      </c>
      <c r="AE6" s="64">
        <f t="shared" si="3"/>
        <v>90.5</v>
      </c>
      <c r="AF6" s="64">
        <f t="shared" si="3"/>
        <v>107.8</v>
      </c>
      <c r="AG6" s="64">
        <f t="shared" si="3"/>
        <v>104.6</v>
      </c>
      <c r="AH6" s="64">
        <f t="shared" si="3"/>
        <v>107.1</v>
      </c>
      <c r="AI6" s="64" t="str">
        <f>IF(AI8="-","【-】","【"&amp;SUBSTITUTE(TEXT(AI8,"#,##0.0"),"-","△")&amp;"】")</f>
        <v>【100.6】</v>
      </c>
      <c r="AJ6" s="64">
        <f>IF(AJ8="-",NA(),AJ8)</f>
        <v>0.1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4.0999999999999996</v>
      </c>
      <c r="AP6" s="64">
        <f t="shared" si="4"/>
        <v>4.4000000000000004</v>
      </c>
      <c r="AQ6" s="64">
        <f t="shared" si="4"/>
        <v>5</v>
      </c>
      <c r="AR6" s="64">
        <f t="shared" si="4"/>
        <v>4.5</v>
      </c>
      <c r="AS6" s="64">
        <f t="shared" si="4"/>
        <v>5.8</v>
      </c>
      <c r="AT6" s="64" t="str">
        <f>IF(AT8="-","【-】","【"&amp;SUBSTITUTE(TEXT(AT8,"#,##0.0"),"-","△")&amp;"】")</f>
        <v>【8.7】</v>
      </c>
      <c r="AU6" s="59">
        <f>IF(AU8="-",NA(),AU8)</f>
        <v>10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0</v>
      </c>
      <c r="AY6" s="59">
        <f t="shared" si="5"/>
        <v>0</v>
      </c>
      <c r="AZ6" s="59">
        <f t="shared" si="5"/>
        <v>825</v>
      </c>
      <c r="BA6" s="59">
        <f t="shared" si="5"/>
        <v>830</v>
      </c>
      <c r="BB6" s="59">
        <f t="shared" si="5"/>
        <v>900</v>
      </c>
      <c r="BC6" s="59">
        <f t="shared" si="5"/>
        <v>787</v>
      </c>
      <c r="BD6" s="59">
        <f t="shared" si="5"/>
        <v>1012</v>
      </c>
      <c r="BE6" s="59" t="str">
        <f>IF(BE8="-","【-】","【"&amp;SUBSTITUTE(TEXT(BE8,"#,##0"),"-","△")&amp;"】")</f>
        <v>【953】</v>
      </c>
      <c r="BF6" s="64">
        <f>IF(BF8="-",NA(),BF8)</f>
        <v>17.7</v>
      </c>
      <c r="BG6" s="64">
        <f t="shared" ref="BG6:BO6" si="6">IF(BG8="-",NA(),BG8)</f>
        <v>16.100000000000001</v>
      </c>
      <c r="BH6" s="64">
        <f t="shared" si="6"/>
        <v>15.5</v>
      </c>
      <c r="BI6" s="64">
        <f t="shared" si="6"/>
        <v>15.8</v>
      </c>
      <c r="BJ6" s="64">
        <f t="shared" si="6"/>
        <v>15.4</v>
      </c>
      <c r="BK6" s="64">
        <f t="shared" si="6"/>
        <v>25.3</v>
      </c>
      <c r="BL6" s="64">
        <f t="shared" si="6"/>
        <v>23.9</v>
      </c>
      <c r="BM6" s="64">
        <f t="shared" si="6"/>
        <v>25.3</v>
      </c>
      <c r="BN6" s="64">
        <f t="shared" si="6"/>
        <v>23.4</v>
      </c>
      <c r="BO6" s="64">
        <f t="shared" si="6"/>
        <v>23.8</v>
      </c>
      <c r="BP6" s="64" t="str">
        <f>IF(BP8="-","【-】","【"&amp;SUBSTITUTE(TEXT(BP8,"#,##0.0"),"-","△")&amp;"】")</f>
        <v>【25.5】</v>
      </c>
      <c r="BQ6" s="64">
        <f>IF(BQ8="-",NA(),BQ8)</f>
        <v>0</v>
      </c>
      <c r="BR6" s="64">
        <f t="shared" ref="BR6:BZ6" si="7">IF(BR8="-",NA(),BR8)</f>
        <v>0</v>
      </c>
      <c r="BS6" s="64">
        <f t="shared" si="7"/>
        <v>0</v>
      </c>
      <c r="BT6" s="64">
        <f t="shared" si="7"/>
        <v>0</v>
      </c>
      <c r="BU6" s="64">
        <f t="shared" si="7"/>
        <v>0</v>
      </c>
      <c r="BV6" s="64">
        <f t="shared" si="7"/>
        <v>21.2</v>
      </c>
      <c r="BW6" s="64">
        <f t="shared" si="7"/>
        <v>21.2</v>
      </c>
      <c r="BX6" s="64">
        <f t="shared" si="7"/>
        <v>20.8</v>
      </c>
      <c r="BY6" s="64">
        <f t="shared" si="7"/>
        <v>18.100000000000001</v>
      </c>
      <c r="BZ6" s="64">
        <f t="shared" si="7"/>
        <v>12</v>
      </c>
      <c r="CA6" s="64" t="str">
        <f>IF(CA8="-","【-】","【"&amp;SUBSTITUTE(TEXT(CA8,"#,##0.0"),"-","△")&amp;"】")</f>
        <v>【17.8】</v>
      </c>
      <c r="CB6" s="64">
        <f>IF(CB8="-",NA(),CB8)</f>
        <v>26.3</v>
      </c>
      <c r="CC6" s="64">
        <f t="shared" ref="CC6:CK6" si="8">IF(CC8="-",NA(),CC8)</f>
        <v>27.8</v>
      </c>
      <c r="CD6" s="64">
        <f t="shared" si="8"/>
        <v>29.3</v>
      </c>
      <c r="CE6" s="64">
        <f t="shared" si="8"/>
        <v>24</v>
      </c>
      <c r="CF6" s="64">
        <f t="shared" si="8"/>
        <v>21.4</v>
      </c>
      <c r="CG6" s="64">
        <f t="shared" si="8"/>
        <v>7.7</v>
      </c>
      <c r="CH6" s="64">
        <f t="shared" si="8"/>
        <v>-253.7</v>
      </c>
      <c r="CI6" s="64">
        <f t="shared" si="8"/>
        <v>11.5</v>
      </c>
      <c r="CJ6" s="64">
        <f t="shared" si="8"/>
        <v>8</v>
      </c>
      <c r="CK6" s="64">
        <f t="shared" si="8"/>
        <v>4.5999999999999996</v>
      </c>
      <c r="CL6" s="64" t="str">
        <f>IF(CL8="-","【-】","【"&amp;SUBSTITUTE(TEXT(CL8,"#,##0.0"),"-","△")&amp;"】")</f>
        <v>【0.9】</v>
      </c>
      <c r="CM6" s="59">
        <f>IF(CM8="-",NA(),CM8)</f>
        <v>25199</v>
      </c>
      <c r="CN6" s="59">
        <f t="shared" ref="CN6:CV6" si="9">IF(CN8="-",NA(),CN8)</f>
        <v>25348</v>
      </c>
      <c r="CO6" s="59">
        <f t="shared" si="9"/>
        <v>25086</v>
      </c>
      <c r="CP6" s="59">
        <f t="shared" si="9"/>
        <v>17462</v>
      </c>
      <c r="CQ6" s="59">
        <f t="shared" si="9"/>
        <v>16440</v>
      </c>
      <c r="CR6" s="59">
        <f t="shared" si="9"/>
        <v>20854</v>
      </c>
      <c r="CS6" s="59">
        <f t="shared" si="9"/>
        <v>26933</v>
      </c>
      <c r="CT6" s="59">
        <f t="shared" si="9"/>
        <v>38041</v>
      </c>
      <c r="CU6" s="59">
        <f t="shared" si="9"/>
        <v>23315</v>
      </c>
      <c r="CV6" s="59">
        <f t="shared" si="9"/>
        <v>22240</v>
      </c>
      <c r="CW6" s="59" t="str">
        <f>IF(CW8="-","【-】","【"&amp;SUBSTITUTE(TEXT(CW8,"#,##0"),"-","△")&amp;"】")</f>
        <v>【16,525】</v>
      </c>
      <c r="CX6" s="64">
        <f>IF(CX8="-",NA(),CX8)</f>
        <v>50.6</v>
      </c>
      <c r="CY6" s="64">
        <f t="shared" ref="CY6:DG6" si="10">IF(CY8="-",NA(),CY8)</f>
        <v>46.1</v>
      </c>
      <c r="CZ6" s="64">
        <f t="shared" si="10"/>
        <v>45.1</v>
      </c>
      <c r="DA6" s="64">
        <f t="shared" si="10"/>
        <v>44</v>
      </c>
      <c r="DB6" s="64">
        <f t="shared" si="10"/>
        <v>44.3</v>
      </c>
      <c r="DC6" s="64">
        <f t="shared" si="10"/>
        <v>53.5</v>
      </c>
      <c r="DD6" s="64">
        <f t="shared" si="10"/>
        <v>53.8</v>
      </c>
      <c r="DE6" s="64">
        <f t="shared" si="10"/>
        <v>54.8</v>
      </c>
      <c r="DF6" s="64">
        <f t="shared" si="10"/>
        <v>54.6</v>
      </c>
      <c r="DG6" s="64">
        <f t="shared" si="10"/>
        <v>56</v>
      </c>
      <c r="DH6" s="64" t="str">
        <f>IF(DH8="-","【-】","【"&amp;SUBSTITUTE(TEXT(DH8,"#,##0.0"),"-","△")&amp;"】")</f>
        <v>【54.6】</v>
      </c>
      <c r="DI6" s="60">
        <f t="shared" ref="DI6:DJ6" si="11">DI8</f>
        <v>1448896</v>
      </c>
      <c r="DJ6" s="60">
        <f t="shared" si="11"/>
        <v>0</v>
      </c>
      <c r="DK6" s="64">
        <f>IF(DK8="-",NA(),DK8)</f>
        <v>21.1</v>
      </c>
      <c r="DL6" s="64">
        <f t="shared" ref="DL6:DT6" si="12">IF(DL8="-",NA(),DL8)</f>
        <v>23.2</v>
      </c>
      <c r="DM6" s="64">
        <f t="shared" si="12"/>
        <v>18.7</v>
      </c>
      <c r="DN6" s="64">
        <f t="shared" si="12"/>
        <v>17</v>
      </c>
      <c r="DO6" s="64">
        <f t="shared" si="12"/>
        <v>14.4</v>
      </c>
      <c r="DP6" s="64">
        <f t="shared" si="12"/>
        <v>86.2</v>
      </c>
      <c r="DQ6" s="64">
        <f t="shared" si="12"/>
        <v>91.6</v>
      </c>
      <c r="DR6" s="64">
        <f t="shared" si="12"/>
        <v>88.1</v>
      </c>
      <c r="DS6" s="64">
        <f t="shared" si="12"/>
        <v>73.8</v>
      </c>
      <c r="DT6" s="64">
        <f t="shared" si="12"/>
        <v>106.9</v>
      </c>
      <c r="DU6" s="64" t="str">
        <f>IF(DU8="-","【-】","【"&amp;SUBSTITUTE(TEXT(DU8,"#,##0.0"),"-","△")&amp;"】")</f>
        <v>【39.7】</v>
      </c>
      <c r="DV6" s="64">
        <f>IF(DV8="-",NA(),DV8)</f>
        <v>7.7</v>
      </c>
      <c r="DW6" s="64">
        <f t="shared" ref="DW6:EE6" si="13">IF(DW8="-",NA(),DW8)</f>
        <v>96.6</v>
      </c>
      <c r="DX6" s="64">
        <f t="shared" si="13"/>
        <v>126.3</v>
      </c>
      <c r="DY6" s="64">
        <f t="shared" si="13"/>
        <v>163</v>
      </c>
      <c r="DZ6" s="64">
        <f t="shared" si="13"/>
        <v>158.9</v>
      </c>
      <c r="EA6" s="64">
        <f t="shared" si="13"/>
        <v>46.6</v>
      </c>
      <c r="EB6" s="64">
        <f t="shared" si="13"/>
        <v>62.8</v>
      </c>
      <c r="EC6" s="64">
        <f t="shared" si="13"/>
        <v>67.099999999999994</v>
      </c>
      <c r="ED6" s="64">
        <f t="shared" si="13"/>
        <v>69.5</v>
      </c>
      <c r="EE6" s="64">
        <f t="shared" si="13"/>
        <v>68.599999999999994</v>
      </c>
      <c r="EF6" s="64" t="str">
        <f>IF(EF8="-","【-】","【"&amp;SUBSTITUTE(TEXT(EF8,"#,##0.0"),"-","△")&amp;"】")</f>
        <v>【64.3】</v>
      </c>
      <c r="EG6" s="65">
        <f>IF(EG8="-",NA(),EG8)</f>
        <v>5.0000000000000001E-4</v>
      </c>
      <c r="EH6" s="65">
        <f t="shared" ref="EH6:EP6" si="14">IF(EH8="-",NA(),EH8)</f>
        <v>5.0000000000000001E-4</v>
      </c>
      <c r="EI6" s="65">
        <f t="shared" si="14"/>
        <v>5.0000000000000001E-4</v>
      </c>
      <c r="EJ6" s="65">
        <f t="shared" si="14"/>
        <v>5.0000000000000001E-4</v>
      </c>
      <c r="EK6" s="65">
        <f t="shared" si="14"/>
        <v>5.0000000000000001E-4</v>
      </c>
      <c r="EL6" s="65">
        <f t="shared" si="14"/>
        <v>0.11799999999999999</v>
      </c>
      <c r="EM6" s="65">
        <f t="shared" si="14"/>
        <v>0.1163</v>
      </c>
      <c r="EN6" s="65">
        <f t="shared" si="14"/>
        <v>0.14019999999999999</v>
      </c>
      <c r="EO6" s="65">
        <f t="shared" si="14"/>
        <v>0.153</v>
      </c>
      <c r="EP6" s="65">
        <f t="shared" si="14"/>
        <v>0.14410000000000001</v>
      </c>
    </row>
    <row r="7" spans="1:146" s="66" customFormat="1" x14ac:dyDescent="0.15">
      <c r="A7" s="42" t="s">
        <v>139</v>
      </c>
      <c r="B7" s="57">
        <f t="shared" ref="B7:X7" si="15">B8</f>
        <v>2018</v>
      </c>
      <c r="C7" s="57">
        <f t="shared" si="15"/>
        <v>202029</v>
      </c>
      <c r="D7" s="57">
        <f t="shared" si="15"/>
        <v>46</v>
      </c>
      <c r="E7" s="57">
        <f t="shared" si="15"/>
        <v>11</v>
      </c>
      <c r="F7" s="57">
        <f t="shared" si="15"/>
        <v>1</v>
      </c>
      <c r="G7" s="57">
        <f t="shared" si="15"/>
        <v>1</v>
      </c>
      <c r="H7" s="57" t="str">
        <f t="shared" si="15"/>
        <v>長野県　松本市</v>
      </c>
      <c r="I7" s="57" t="str">
        <f t="shared" si="15"/>
        <v>上高地アルペンホテル</v>
      </c>
      <c r="J7" s="57" t="str">
        <f t="shared" si="15"/>
        <v>法適用</v>
      </c>
      <c r="K7" s="57" t="str">
        <f t="shared" si="15"/>
        <v>観光施設事業</v>
      </c>
      <c r="L7" s="57" t="str">
        <f t="shared" si="15"/>
        <v>休養宿泊施設</v>
      </c>
      <c r="M7" s="57" t="str">
        <f t="shared" si="15"/>
        <v>Ａ２Ｂ２</v>
      </c>
      <c r="N7" s="57" t="str">
        <f t="shared" si="15"/>
        <v>非設置</v>
      </c>
      <c r="O7" s="58">
        <f t="shared" si="15"/>
        <v>0</v>
      </c>
      <c r="P7" s="58">
        <f t="shared" si="15"/>
        <v>66.5</v>
      </c>
      <c r="Q7" s="59">
        <f t="shared" si="15"/>
        <v>4228</v>
      </c>
      <c r="R7" s="60">
        <f t="shared" si="15"/>
        <v>150</v>
      </c>
      <c r="S7" s="61">
        <f t="shared" si="15"/>
        <v>18656</v>
      </c>
      <c r="T7" s="62" t="str">
        <f t="shared" si="15"/>
        <v>導入なし</v>
      </c>
      <c r="U7" s="58">
        <f t="shared" si="15"/>
        <v>40</v>
      </c>
      <c r="V7" s="62" t="str">
        <f t="shared" si="15"/>
        <v>有</v>
      </c>
      <c r="W7" s="63">
        <f t="shared" si="15"/>
        <v>100</v>
      </c>
      <c r="X7" s="62" t="str">
        <f t="shared" si="15"/>
        <v>有</v>
      </c>
      <c r="Y7" s="64">
        <f>Y8</f>
        <v>118.1</v>
      </c>
      <c r="Z7" s="64">
        <f t="shared" ref="Z7:AH7" si="16">Z8</f>
        <v>119.4</v>
      </c>
      <c r="AA7" s="64">
        <f t="shared" si="16"/>
        <v>120.6</v>
      </c>
      <c r="AB7" s="64">
        <f t="shared" si="16"/>
        <v>113.4</v>
      </c>
      <c r="AC7" s="64">
        <f t="shared" si="16"/>
        <v>111.4</v>
      </c>
      <c r="AD7" s="64">
        <f t="shared" si="16"/>
        <v>104.8</v>
      </c>
      <c r="AE7" s="64">
        <f t="shared" si="16"/>
        <v>90.5</v>
      </c>
      <c r="AF7" s="64">
        <f t="shared" si="16"/>
        <v>107.8</v>
      </c>
      <c r="AG7" s="64">
        <f t="shared" si="16"/>
        <v>104.6</v>
      </c>
      <c r="AH7" s="64">
        <f t="shared" si="16"/>
        <v>107.1</v>
      </c>
      <c r="AI7" s="64"/>
      <c r="AJ7" s="64">
        <f>AJ8</f>
        <v>0.1</v>
      </c>
      <c r="AK7" s="64">
        <f t="shared" ref="AK7:AS7" si="17">AK8</f>
        <v>0</v>
      </c>
      <c r="AL7" s="64">
        <f t="shared" si="17"/>
        <v>0</v>
      </c>
      <c r="AM7" s="64">
        <f t="shared" si="17"/>
        <v>0</v>
      </c>
      <c r="AN7" s="64">
        <f t="shared" si="17"/>
        <v>0</v>
      </c>
      <c r="AO7" s="64">
        <f t="shared" si="17"/>
        <v>4.0999999999999996</v>
      </c>
      <c r="AP7" s="64">
        <f t="shared" si="17"/>
        <v>4.4000000000000004</v>
      </c>
      <c r="AQ7" s="64">
        <f t="shared" si="17"/>
        <v>5</v>
      </c>
      <c r="AR7" s="64">
        <f t="shared" si="17"/>
        <v>4.5</v>
      </c>
      <c r="AS7" s="64">
        <f t="shared" si="17"/>
        <v>5.8</v>
      </c>
      <c r="AT7" s="64"/>
      <c r="AU7" s="59">
        <f>AU8</f>
        <v>10</v>
      </c>
      <c r="AV7" s="59">
        <f t="shared" ref="AV7:BD7" si="18">AV8</f>
        <v>0</v>
      </c>
      <c r="AW7" s="59">
        <f t="shared" si="18"/>
        <v>0</v>
      </c>
      <c r="AX7" s="59">
        <f t="shared" si="18"/>
        <v>0</v>
      </c>
      <c r="AY7" s="59">
        <f t="shared" si="18"/>
        <v>0</v>
      </c>
      <c r="AZ7" s="59">
        <f t="shared" si="18"/>
        <v>825</v>
      </c>
      <c r="BA7" s="59">
        <f t="shared" si="18"/>
        <v>830</v>
      </c>
      <c r="BB7" s="59">
        <f t="shared" si="18"/>
        <v>900</v>
      </c>
      <c r="BC7" s="59">
        <f t="shared" si="18"/>
        <v>787</v>
      </c>
      <c r="BD7" s="59">
        <f t="shared" si="18"/>
        <v>1012</v>
      </c>
      <c r="BE7" s="59"/>
      <c r="BF7" s="64">
        <f>BF8</f>
        <v>17.7</v>
      </c>
      <c r="BG7" s="64">
        <f t="shared" ref="BG7:BO7" si="19">BG8</f>
        <v>16.100000000000001</v>
      </c>
      <c r="BH7" s="64">
        <f t="shared" si="19"/>
        <v>15.5</v>
      </c>
      <c r="BI7" s="64">
        <f t="shared" si="19"/>
        <v>15.8</v>
      </c>
      <c r="BJ7" s="64">
        <f t="shared" si="19"/>
        <v>15.4</v>
      </c>
      <c r="BK7" s="64">
        <f t="shared" si="19"/>
        <v>25.3</v>
      </c>
      <c r="BL7" s="64">
        <f t="shared" si="19"/>
        <v>23.9</v>
      </c>
      <c r="BM7" s="64">
        <f t="shared" si="19"/>
        <v>25.3</v>
      </c>
      <c r="BN7" s="64">
        <f t="shared" si="19"/>
        <v>23.4</v>
      </c>
      <c r="BO7" s="64">
        <f t="shared" si="19"/>
        <v>23.8</v>
      </c>
      <c r="BP7" s="64"/>
      <c r="BQ7" s="64">
        <f>BQ8</f>
        <v>0</v>
      </c>
      <c r="BR7" s="64">
        <f t="shared" ref="BR7:BZ7" si="20">BR8</f>
        <v>0</v>
      </c>
      <c r="BS7" s="64">
        <f t="shared" si="20"/>
        <v>0</v>
      </c>
      <c r="BT7" s="64">
        <f t="shared" si="20"/>
        <v>0</v>
      </c>
      <c r="BU7" s="64">
        <f t="shared" si="20"/>
        <v>0</v>
      </c>
      <c r="BV7" s="64">
        <f t="shared" si="20"/>
        <v>21.2</v>
      </c>
      <c r="BW7" s="64">
        <f t="shared" si="20"/>
        <v>21.2</v>
      </c>
      <c r="BX7" s="64">
        <f t="shared" si="20"/>
        <v>20.8</v>
      </c>
      <c r="BY7" s="64">
        <f t="shared" si="20"/>
        <v>18.100000000000001</v>
      </c>
      <c r="BZ7" s="64">
        <f t="shared" si="20"/>
        <v>12</v>
      </c>
      <c r="CA7" s="64"/>
      <c r="CB7" s="64">
        <f>CB8</f>
        <v>26.3</v>
      </c>
      <c r="CC7" s="64">
        <f t="shared" ref="CC7:CK7" si="21">CC8</f>
        <v>27.8</v>
      </c>
      <c r="CD7" s="64">
        <f t="shared" si="21"/>
        <v>29.3</v>
      </c>
      <c r="CE7" s="64">
        <f t="shared" si="21"/>
        <v>24</v>
      </c>
      <c r="CF7" s="64">
        <f t="shared" si="21"/>
        <v>21.4</v>
      </c>
      <c r="CG7" s="64">
        <f t="shared" si="21"/>
        <v>7.7</v>
      </c>
      <c r="CH7" s="64">
        <f t="shared" si="21"/>
        <v>-253.7</v>
      </c>
      <c r="CI7" s="64">
        <f t="shared" si="21"/>
        <v>11.5</v>
      </c>
      <c r="CJ7" s="64">
        <f t="shared" si="21"/>
        <v>8</v>
      </c>
      <c r="CK7" s="64">
        <f t="shared" si="21"/>
        <v>4.5999999999999996</v>
      </c>
      <c r="CL7" s="64"/>
      <c r="CM7" s="59">
        <f>CM8</f>
        <v>25199</v>
      </c>
      <c r="CN7" s="59">
        <f t="shared" ref="CN7:CV7" si="22">CN8</f>
        <v>25348</v>
      </c>
      <c r="CO7" s="59">
        <f t="shared" si="22"/>
        <v>25086</v>
      </c>
      <c r="CP7" s="59">
        <f t="shared" si="22"/>
        <v>17462</v>
      </c>
      <c r="CQ7" s="59">
        <f t="shared" si="22"/>
        <v>16440</v>
      </c>
      <c r="CR7" s="59">
        <f t="shared" si="22"/>
        <v>20854</v>
      </c>
      <c r="CS7" s="59">
        <f t="shared" si="22"/>
        <v>26933</v>
      </c>
      <c r="CT7" s="59">
        <f t="shared" si="22"/>
        <v>38041</v>
      </c>
      <c r="CU7" s="59">
        <f t="shared" si="22"/>
        <v>23315</v>
      </c>
      <c r="CV7" s="59">
        <f t="shared" si="22"/>
        <v>22240</v>
      </c>
      <c r="CW7" s="59"/>
      <c r="CX7" s="64">
        <f>CX8</f>
        <v>50.6</v>
      </c>
      <c r="CY7" s="64">
        <f t="shared" ref="CY7:DG7" si="23">CY8</f>
        <v>46.1</v>
      </c>
      <c r="CZ7" s="64">
        <f t="shared" si="23"/>
        <v>45.1</v>
      </c>
      <c r="DA7" s="64">
        <f t="shared" si="23"/>
        <v>44</v>
      </c>
      <c r="DB7" s="64">
        <f t="shared" si="23"/>
        <v>44.3</v>
      </c>
      <c r="DC7" s="64">
        <f t="shared" si="23"/>
        <v>53.5</v>
      </c>
      <c r="DD7" s="64">
        <f t="shared" si="23"/>
        <v>53.8</v>
      </c>
      <c r="DE7" s="64">
        <f t="shared" si="23"/>
        <v>54.8</v>
      </c>
      <c r="DF7" s="64">
        <f t="shared" si="23"/>
        <v>54.6</v>
      </c>
      <c r="DG7" s="64">
        <f t="shared" si="23"/>
        <v>56</v>
      </c>
      <c r="DH7" s="64"/>
      <c r="DI7" s="60">
        <f>DI8</f>
        <v>1448896</v>
      </c>
      <c r="DJ7" s="60">
        <f>DJ8</f>
        <v>0</v>
      </c>
      <c r="DK7" s="64">
        <f>DK8</f>
        <v>21.1</v>
      </c>
      <c r="DL7" s="64">
        <f t="shared" ref="DL7:DT7" si="24">DL8</f>
        <v>23.2</v>
      </c>
      <c r="DM7" s="64">
        <f t="shared" si="24"/>
        <v>18.7</v>
      </c>
      <c r="DN7" s="64">
        <f t="shared" si="24"/>
        <v>17</v>
      </c>
      <c r="DO7" s="64">
        <f t="shared" si="24"/>
        <v>14.4</v>
      </c>
      <c r="DP7" s="64">
        <f t="shared" si="24"/>
        <v>86.2</v>
      </c>
      <c r="DQ7" s="64">
        <f t="shared" si="24"/>
        <v>91.6</v>
      </c>
      <c r="DR7" s="64">
        <f t="shared" si="24"/>
        <v>88.1</v>
      </c>
      <c r="DS7" s="64">
        <f t="shared" si="24"/>
        <v>73.8</v>
      </c>
      <c r="DT7" s="64">
        <f t="shared" si="24"/>
        <v>106.9</v>
      </c>
      <c r="DU7" s="64"/>
      <c r="DV7" s="64">
        <f>DV8</f>
        <v>7.7</v>
      </c>
      <c r="DW7" s="64">
        <f t="shared" ref="DW7:EE7" si="25">DW8</f>
        <v>96.6</v>
      </c>
      <c r="DX7" s="64">
        <f t="shared" si="25"/>
        <v>126.3</v>
      </c>
      <c r="DY7" s="64">
        <f t="shared" si="25"/>
        <v>163</v>
      </c>
      <c r="DZ7" s="64">
        <f t="shared" si="25"/>
        <v>158.9</v>
      </c>
      <c r="EA7" s="64">
        <f t="shared" si="25"/>
        <v>46.6</v>
      </c>
      <c r="EB7" s="64">
        <f t="shared" si="25"/>
        <v>62.8</v>
      </c>
      <c r="EC7" s="64">
        <f t="shared" si="25"/>
        <v>67.099999999999994</v>
      </c>
      <c r="ED7" s="64">
        <f t="shared" si="25"/>
        <v>69.5</v>
      </c>
      <c r="EE7" s="64">
        <f t="shared" si="25"/>
        <v>68.599999999999994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202029</v>
      </c>
      <c r="D8" s="67">
        <v>46</v>
      </c>
      <c r="E8" s="67">
        <v>11</v>
      </c>
      <c r="F8" s="67">
        <v>1</v>
      </c>
      <c r="G8" s="67">
        <v>1</v>
      </c>
      <c r="H8" s="67" t="s">
        <v>140</v>
      </c>
      <c r="I8" s="67" t="s">
        <v>141</v>
      </c>
      <c r="J8" s="67" t="s">
        <v>142</v>
      </c>
      <c r="K8" s="67" t="s">
        <v>143</v>
      </c>
      <c r="L8" s="67" t="s">
        <v>144</v>
      </c>
      <c r="M8" s="67" t="s">
        <v>145</v>
      </c>
      <c r="N8" s="67" t="s">
        <v>146</v>
      </c>
      <c r="O8" s="68">
        <v>0</v>
      </c>
      <c r="P8" s="68">
        <v>66.5</v>
      </c>
      <c r="Q8" s="69">
        <v>4228</v>
      </c>
      <c r="R8" s="69">
        <v>150</v>
      </c>
      <c r="S8" s="70">
        <v>18656</v>
      </c>
      <c r="T8" s="71" t="s">
        <v>147</v>
      </c>
      <c r="U8" s="68">
        <v>40</v>
      </c>
      <c r="V8" s="71" t="s">
        <v>148</v>
      </c>
      <c r="W8" s="72">
        <v>100</v>
      </c>
      <c r="X8" s="71" t="s">
        <v>148</v>
      </c>
      <c r="Y8" s="73">
        <v>118.1</v>
      </c>
      <c r="Z8" s="73">
        <v>119.4</v>
      </c>
      <c r="AA8" s="73">
        <v>120.6</v>
      </c>
      <c r="AB8" s="73">
        <v>113.4</v>
      </c>
      <c r="AC8" s="73">
        <v>111.4</v>
      </c>
      <c r="AD8" s="73">
        <v>104.8</v>
      </c>
      <c r="AE8" s="73">
        <v>90.5</v>
      </c>
      <c r="AF8" s="73">
        <v>107.8</v>
      </c>
      <c r="AG8" s="73">
        <v>104.6</v>
      </c>
      <c r="AH8" s="73">
        <v>107.1</v>
      </c>
      <c r="AI8" s="73">
        <v>100.6</v>
      </c>
      <c r="AJ8" s="73">
        <v>0.1</v>
      </c>
      <c r="AK8" s="73">
        <v>0</v>
      </c>
      <c r="AL8" s="73">
        <v>0</v>
      </c>
      <c r="AM8" s="73">
        <v>0</v>
      </c>
      <c r="AN8" s="73">
        <v>0</v>
      </c>
      <c r="AO8" s="73">
        <v>4.0999999999999996</v>
      </c>
      <c r="AP8" s="73">
        <v>4.4000000000000004</v>
      </c>
      <c r="AQ8" s="73">
        <v>5</v>
      </c>
      <c r="AR8" s="73">
        <v>4.5</v>
      </c>
      <c r="AS8" s="73">
        <v>5.8</v>
      </c>
      <c r="AT8" s="73">
        <v>8.6999999999999993</v>
      </c>
      <c r="AU8" s="74">
        <v>10</v>
      </c>
      <c r="AV8" s="74">
        <v>0</v>
      </c>
      <c r="AW8" s="74">
        <v>0</v>
      </c>
      <c r="AX8" s="74">
        <v>0</v>
      </c>
      <c r="AY8" s="74">
        <v>0</v>
      </c>
      <c r="AZ8" s="74">
        <v>825</v>
      </c>
      <c r="BA8" s="74">
        <v>830</v>
      </c>
      <c r="BB8" s="74">
        <v>900</v>
      </c>
      <c r="BC8" s="74">
        <v>787</v>
      </c>
      <c r="BD8" s="74">
        <v>1012</v>
      </c>
      <c r="BE8" s="74">
        <v>953</v>
      </c>
      <c r="BF8" s="73">
        <v>17.7</v>
      </c>
      <c r="BG8" s="73">
        <v>16.100000000000001</v>
      </c>
      <c r="BH8" s="73">
        <v>15.5</v>
      </c>
      <c r="BI8" s="73">
        <v>15.8</v>
      </c>
      <c r="BJ8" s="73">
        <v>15.4</v>
      </c>
      <c r="BK8" s="73">
        <v>25.3</v>
      </c>
      <c r="BL8" s="73">
        <v>23.9</v>
      </c>
      <c r="BM8" s="73">
        <v>25.3</v>
      </c>
      <c r="BN8" s="73">
        <v>23.4</v>
      </c>
      <c r="BO8" s="73">
        <v>23.8</v>
      </c>
      <c r="BP8" s="73">
        <v>25.5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21.2</v>
      </c>
      <c r="BW8" s="73">
        <v>21.2</v>
      </c>
      <c r="BX8" s="73">
        <v>20.8</v>
      </c>
      <c r="BY8" s="73">
        <v>18.100000000000001</v>
      </c>
      <c r="BZ8" s="73">
        <v>12</v>
      </c>
      <c r="CA8" s="73">
        <v>17.8</v>
      </c>
      <c r="CB8" s="73">
        <v>26.3</v>
      </c>
      <c r="CC8" s="73">
        <v>27.8</v>
      </c>
      <c r="CD8" s="73">
        <v>29.3</v>
      </c>
      <c r="CE8" s="75">
        <v>24</v>
      </c>
      <c r="CF8" s="75">
        <v>21.4</v>
      </c>
      <c r="CG8" s="73">
        <v>7.7</v>
      </c>
      <c r="CH8" s="73">
        <v>-253.7</v>
      </c>
      <c r="CI8" s="73">
        <v>11.5</v>
      </c>
      <c r="CJ8" s="73">
        <v>8</v>
      </c>
      <c r="CK8" s="73">
        <v>4.5999999999999996</v>
      </c>
      <c r="CL8" s="73">
        <v>0.9</v>
      </c>
      <c r="CM8" s="74">
        <v>25199</v>
      </c>
      <c r="CN8" s="74">
        <v>25348</v>
      </c>
      <c r="CO8" s="74">
        <v>25086</v>
      </c>
      <c r="CP8" s="74">
        <v>17462</v>
      </c>
      <c r="CQ8" s="74">
        <v>16440</v>
      </c>
      <c r="CR8" s="74">
        <v>20854</v>
      </c>
      <c r="CS8" s="74">
        <v>26933</v>
      </c>
      <c r="CT8" s="74">
        <v>38041</v>
      </c>
      <c r="CU8" s="74">
        <v>23315</v>
      </c>
      <c r="CV8" s="74">
        <v>22240</v>
      </c>
      <c r="CW8" s="74">
        <v>16525</v>
      </c>
      <c r="CX8" s="73">
        <v>50.6</v>
      </c>
      <c r="CY8" s="73">
        <v>46.1</v>
      </c>
      <c r="CZ8" s="73">
        <v>45.1</v>
      </c>
      <c r="DA8" s="73">
        <v>44</v>
      </c>
      <c r="DB8" s="73">
        <v>44.3</v>
      </c>
      <c r="DC8" s="73">
        <v>53.5</v>
      </c>
      <c r="DD8" s="73">
        <v>53.8</v>
      </c>
      <c r="DE8" s="73">
        <v>54.8</v>
      </c>
      <c r="DF8" s="73">
        <v>54.6</v>
      </c>
      <c r="DG8" s="73">
        <v>56</v>
      </c>
      <c r="DH8" s="73">
        <v>54.6</v>
      </c>
      <c r="DI8" s="69">
        <v>1448896</v>
      </c>
      <c r="DJ8" s="69">
        <v>0</v>
      </c>
      <c r="DK8" s="73">
        <v>21.1</v>
      </c>
      <c r="DL8" s="73">
        <v>23.2</v>
      </c>
      <c r="DM8" s="73">
        <v>18.7</v>
      </c>
      <c r="DN8" s="73">
        <v>17</v>
      </c>
      <c r="DO8" s="73">
        <v>14.4</v>
      </c>
      <c r="DP8" s="73">
        <v>86.2</v>
      </c>
      <c r="DQ8" s="73">
        <v>91.6</v>
      </c>
      <c r="DR8" s="73">
        <v>88.1</v>
      </c>
      <c r="DS8" s="73">
        <v>73.8</v>
      </c>
      <c r="DT8" s="73">
        <v>106.9</v>
      </c>
      <c r="DU8" s="73">
        <v>39.700000000000003</v>
      </c>
      <c r="DV8" s="73">
        <v>7.7</v>
      </c>
      <c r="DW8" s="73">
        <v>96.6</v>
      </c>
      <c r="DX8" s="73">
        <v>126.3</v>
      </c>
      <c r="DY8" s="73">
        <v>163</v>
      </c>
      <c r="DZ8" s="73">
        <v>158.9</v>
      </c>
      <c r="EA8" s="73">
        <v>46.6</v>
      </c>
      <c r="EB8" s="73">
        <v>62.8</v>
      </c>
      <c r="EC8" s="73">
        <v>67.099999999999994</v>
      </c>
      <c r="ED8" s="73">
        <v>69.5</v>
      </c>
      <c r="EE8" s="73">
        <v>68.599999999999994</v>
      </c>
      <c r="EF8" s="73">
        <v>64.3</v>
      </c>
      <c r="EG8" s="76">
        <v>5.0000000000000001E-4</v>
      </c>
      <c r="EH8" s="76">
        <v>5.0000000000000001E-4</v>
      </c>
      <c r="EI8" s="76">
        <v>5.0000000000000001E-4</v>
      </c>
      <c r="EJ8" s="76">
        <v>5.0000000000000001E-4</v>
      </c>
      <c r="EK8" s="76">
        <v>5.0000000000000001E-4</v>
      </c>
      <c r="EL8" s="76">
        <v>0.11799999999999999</v>
      </c>
      <c r="EM8" s="76">
        <v>0.1163</v>
      </c>
      <c r="EN8" s="76">
        <v>0.14019999999999999</v>
      </c>
      <c r="EO8" s="76">
        <v>0.153</v>
      </c>
      <c r="EP8" s="76">
        <v>0.14410000000000001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149</v>
      </c>
      <c r="C10" s="81" t="s">
        <v>150</v>
      </c>
      <c r="D10" s="81" t="s">
        <v>151</v>
      </c>
      <c r="E10" s="81" t="s">
        <v>152</v>
      </c>
      <c r="F10" s="81" t="s">
        <v>153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52</v>
      </c>
      <c r="B11" s="82">
        <f>DATEVALUE($B$6-4&amp;"年1月1日")</f>
        <v>41640</v>
      </c>
      <c r="C11" s="82">
        <f>DATEVALUE($B$6-3&amp;"年1月1日")</f>
        <v>42005</v>
      </c>
      <c r="D11" s="82">
        <f>DATEVALUE($B$6-2&amp;"年1月1日")</f>
        <v>42370</v>
      </c>
      <c r="E11" s="82">
        <f>DATEVALUE($B$6-1&amp;"年1月1日")</f>
        <v>42736</v>
      </c>
      <c r="F11" s="82">
        <f>DATEVALUE($B$6&amp;"年1月1日")</f>
        <v>43101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2020-01-23T04:05:47Z</cp:lastPrinted>
  <dcterms:created xsi:type="dcterms:W3CDTF">2019-12-05T07:17:49Z</dcterms:created>
  <dcterms:modified xsi:type="dcterms:W3CDTF">2020-02-20T04:04:34Z</dcterms:modified>
</cp:coreProperties>
</file>