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4wjUi2bO+AUlosyGy6boFjk8KOpoGkebFXJQ90RQ+2zqXRrUGa6jvHARRKenfi7UsPy9YbpwC9fNPL4BHjjggQ==" workbookSaltValue="wSe/AZMOuNpr4h3xOV9VQA==" workbookSpinCount="100000" lockStructure="1"/>
  <bookViews>
    <workbookView xWindow="0" yWindow="0" windowWidth="19200" windowHeight="11640"/>
  </bookViews>
  <sheets>
    <sheet name="法非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<sst xmlns="http://schemas.openxmlformats.org/spreadsheetml/2006/main" count="237" uniqueCount="124">
  <si>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</si>
  <si>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</si>
  <si>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</si>
  <si>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</si>
  <si>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</si>
  <si>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</si>
  <si>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</si>
  <si>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</si>
  <si>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</si>
  <si>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</si>
  <si>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</si>
  <si>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</si>
  <si>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</si>
  <si>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</si>
  <si>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</si>
  <si>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</si>
  <si>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</si>
  <si>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</si>
  <si>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</si>
  <si>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</si>
  <si>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</si>
  <si>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</si>
  <si>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</si>
  <si>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</si>
  <si>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</si>
  <si>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</si>
  <si>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</si>
  <si>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</si>
  <si>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</si>
  <si>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</si>
  <si>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</si>
  <si>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</si>
  <si>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</si>
  <si>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</si>
  <si>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</si>
  <si>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</si>
  <si>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</si>
  <si>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</si>
  <si>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</si>
  <si>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</si>
  <si>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</si>
  <si>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</si>
  <si>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</si>
  <si>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</si>
  <si>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</si>
  <si>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</si>
  <si>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</si>
  <si>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</si>
  <si>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</si>
  <si>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</si>
  <si>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</si>
  <si>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</si>
  <si>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</si>
  <si>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</si>
  <si>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</si>
  <si>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</si>
  <si>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</si>
  <si>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</si>
  <si>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</si>
  <si>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</si>
  <si>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</si>
  <si>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</si>
  <si>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</si>
  <si>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</si>
  <si>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</si>
  <si>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</si>
  <si>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</si>
  <si>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</si>
  <si>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</si>
  <si>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</si>
  <si>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</si>
  <si>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</si>
  <si>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</si>
  <si>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</si>
  <si>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</si>
  <si>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</si>
  <si>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</si>
  <si>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</si>
  <si>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</si>
  <si>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</si>
  <si>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</si>
  <si>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</si>
  <si>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</si>
  <si>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</si>
  <si>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</si>
  <si>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</si>
  <si>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</si>
  <si>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</si>
  <si>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</si>
  <si>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</si>
  <si>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</si>
  <si>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</si>
  <si>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</si>
  <si>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</si>
  <si>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</si>
  <si>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</si>
  <si>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</si>
  <si>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</si>
  <si>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</si>
  <si>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</si>
  <si>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</si>
  <si>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</si>
  <si>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</si>
  <si>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</si>
  <si>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</si>
  <si>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</si>
  <si>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</si>
  <si>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</si>
  <si>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売木村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</si>
  <si>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</si>
  <si>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</si>
  <si>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</si>
  <si>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</si>
  <si>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</si>
  <si>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</si>
  <si>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</si>
  <si>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</si>
  <si>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</si>
  <si>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</si>
  <si>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</si>
  <si>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</si>
  <si>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③管路について
　建設から、約２０年を経過し老朽化しつつある
　が、管路については延長24,080ｍで、時間漏水
　が1㎥ほどとなっている。
・その他について
　施設も老朽化し、村単で修繕・更新等を行って
　きたが、計画的に機器の更新を行っていく。
</t>
    <rPh sb="9" eb="11">
      <t>ケンセツ</t>
    </rPh>
    <phoneticPr fontId="4"/>
  </si>
  <si>
    <t>　　売木村の簡易水道は、当初から「建設費につ
　いては、一般会計から支出しなければ採算が取
　れない。」という見込みの下、事業を始めまし
　た。
　　全体では、収入支出の７３％が、起債の償還
　という零細企業で財政的に健全と言えない状態。　
　さらに、施設の老朽化も進んでおり、修繕・更
　新を計画的に行いながら、今後もより一層経費
　節減に努め、効率的な経営を行っていく必要が
　ある。</t>
    <rPh sb="17" eb="19">
      <t>ケンセツ</t>
    </rPh>
    <rPh sb="55" eb="57">
      <t>ミコ</t>
    </rPh>
    <rPh sb="59" eb="60">
      <t>シタ</t>
    </rPh>
    <rPh sb="61" eb="63">
      <t>ジギョウ</t>
    </rPh>
    <rPh sb="64" eb="65">
      <t>ハジ</t>
    </rPh>
    <phoneticPr fontId="4"/>
  </si>
  <si>
    <t>①収益的収支比率について
　収益的収支比率については、給水収入が少ない
　ため平均を大きく下回り続けている。給水収益
　のみで経営していくためには、現在の３倍の人
　口が必要であり、独立採算での経営は難しい状
　況です。
④企業債残高対給水収益比率について
　企業債残高対給水収益比率については、平均を
　大きく上回っています。人口が少なく収益が上
　がらないことと、起債残高が非常に多いためで
　す。建設から十数年が経過し、起債残高が減っ
　てきているため、差は徐々に改善しつつありま
　す。
⑤料金回収率（％）について
　事業全体に占める料金回収率ですが、起債の残
　高が減るのに合わせて、平均水準まで近づいて
　きていますが、給水収益以外でまかなわれてい
　るため、適切な料金収入の確保が必要です。今
　後、料金の引き上げを行っていく予定です。
⑥給水原価について
　給水原価については、起債償還金が多いため、
　高い数値で推移しており、費用の効率性はよく
　ない状況です。
⑦施設利用率（％）について
　施設利用率については、Ｈ25･26と大規模漏水
　を発見修繕したことにより、下がってきまし
　た。今後も発見・修繕に努めることで、余裕の
　ある施設運営としていきたいと考えています。
⑧有収率（％）について
　空き家による漏水の修繕が遅れ、使用水量が多
  く なったことが原因で有収率が下がりました。
  今後は、迅速な漏水の発見、修繕に努めます。</t>
    <rPh sb="201" eb="203">
      <t>ケンセツ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</si>
</sst>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0A-4B77-A744-99B627B4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364096"/>
        <c:axId val="8336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</c:v>
                </c:pt>
                <c:pt idx="1">
                  <c:v>0.91</c:v>
                </c:pt>
                <c:pt idx="2">
                  <c:v>1.26</c:v>
                </c:pt>
                <c:pt idx="3">
                  <c:v>0.78</c:v>
                </c:pt>
                <c:pt idx="4">
                  <c:v>0.56999999999999995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0A-4B77-A744-99B627B4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64096"/>
        <c:axId val="83366272"/>
      </c:lineChart>
      <c:dateAx>
        <c:axId val="8336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366272"/>
        <c:crosses val="autoZero"/>
        <c:auto val="1"/>
        <c:lblOffset val="100"/>
        <c:baseTimeUnit val="years"/>
      </c:dateAx>
      <c:valAx>
        <c:axId val="8336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36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94.61</c:v>
                </c:pt>
                <c:pt idx="1">
                  <c:v>97.15</c:v>
                </c:pt>
                <c:pt idx="2">
                  <c:v>85.71</c:v>
                </c:pt>
                <c:pt idx="3">
                  <c:v>85.23</c:v>
                </c:pt>
                <c:pt idx="4">
                  <c:v>87.75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68-4216-A127-00837917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13312"/>
        <c:axId val="8681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50.49</c:v>
                </c:pt>
                <c:pt idx="1">
                  <c:v>48.36</c:v>
                </c:pt>
                <c:pt idx="2">
                  <c:v>48.7</c:v>
                </c:pt>
                <c:pt idx="3">
                  <c:v>46.9</c:v>
                </c:pt>
                <c:pt idx="4">
                  <c:v>47.95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F68-4216-A127-00837917D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13312"/>
        <c:axId val="86815488"/>
      </c:lineChart>
      <c:dateAx>
        <c:axId val="8681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15488"/>
        <c:crosses val="autoZero"/>
        <c:auto val="1"/>
        <c:lblOffset val="100"/>
        <c:baseTimeUnit val="years"/>
      </c:dateAx>
      <c:valAx>
        <c:axId val="8681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81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90.91</c:v>
                </c:pt>
                <c:pt idx="1">
                  <c:v>90.91</c:v>
                </c:pt>
                <c:pt idx="2">
                  <c:v>98.87</c:v>
                </c:pt>
                <c:pt idx="3">
                  <c:v>100</c:v>
                </c:pt>
                <c:pt idx="4">
                  <c:v>85.4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63-47A2-89B6-A0682D90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32480"/>
        <c:axId val="8693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74.209999999999994</c:v>
                </c:pt>
                <c:pt idx="1">
                  <c:v>75.239999999999995</c:v>
                </c:pt>
                <c:pt idx="2">
                  <c:v>74.959999999999994</c:v>
                </c:pt>
                <c:pt idx="3">
                  <c:v>74.63</c:v>
                </c:pt>
                <c:pt idx="4">
                  <c:v>74.900000000000006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63-47A2-89B6-A0682D907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32480"/>
        <c:axId val="86934656"/>
      </c:lineChart>
      <c:dateAx>
        <c:axId val="869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34656"/>
        <c:crosses val="autoZero"/>
        <c:auto val="1"/>
        <c:lblOffset val="100"/>
        <c:baseTimeUnit val="years"/>
      </c:dateAx>
      <c:valAx>
        <c:axId val="8693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47.26</c:v>
                </c:pt>
                <c:pt idx="1">
                  <c:v>45.59</c:v>
                </c:pt>
                <c:pt idx="2">
                  <c:v>46.27</c:v>
                </c:pt>
                <c:pt idx="3">
                  <c:v>42.97</c:v>
                </c:pt>
                <c:pt idx="4">
                  <c:v>43.02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55-4BB1-B1DB-F1237B17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401344"/>
        <c:axId val="8341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71.66</c:v>
                </c:pt>
                <c:pt idx="1">
                  <c:v>73.06</c:v>
                </c:pt>
                <c:pt idx="2">
                  <c:v>72.03</c:v>
                </c:pt>
                <c:pt idx="3">
                  <c:v>72.11</c:v>
                </c:pt>
                <c:pt idx="4">
                  <c:v>74.05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55-4BB1-B1DB-F1237B171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01344"/>
        <c:axId val="83411712"/>
      </c:lineChart>
      <c:dateAx>
        <c:axId val="8340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411712"/>
        <c:crosses val="autoZero"/>
        <c:auto val="1"/>
        <c:lblOffset val="100"/>
        <c:baseTimeUnit val="years"/>
      </c:dateAx>
      <c:valAx>
        <c:axId val="8341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40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4-4605-8F12-D4F82AE0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69792"/>
        <c:axId val="8477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24-4605-8F12-D4F82AE0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69792"/>
        <c:axId val="84771968"/>
      </c:lineChart>
      <c:dateAx>
        <c:axId val="84769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771968"/>
        <c:crosses val="autoZero"/>
        <c:auto val="1"/>
        <c:lblOffset val="100"/>
        <c:baseTimeUnit val="years"/>
      </c:dateAx>
      <c:valAx>
        <c:axId val="8477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69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1-457B-BCD7-8E7980B1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90656"/>
        <c:axId val="8698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11-457B-BCD7-8E7980B1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90656"/>
        <c:axId val="86984192"/>
      </c:lineChart>
      <c:dateAx>
        <c:axId val="84790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84192"/>
        <c:crosses val="autoZero"/>
        <c:auto val="1"/>
        <c:lblOffset val="100"/>
        <c:baseTimeUnit val="years"/>
      </c:dateAx>
      <c:valAx>
        <c:axId val="8698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790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B4-422A-B9B3-3D97B0AB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17728"/>
        <c:axId val="8657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B4-422A-B9B3-3D97B0ABD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7728"/>
        <c:axId val="86577536"/>
      </c:lineChart>
      <c:dateAx>
        <c:axId val="8701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577536"/>
        <c:crosses val="autoZero"/>
        <c:auto val="1"/>
        <c:lblOffset val="100"/>
        <c:baseTimeUnit val="years"/>
      </c:dateAx>
      <c:valAx>
        <c:axId val="8657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1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10-45A0-9902-8E497B8C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596224"/>
        <c:axId val="8660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10-45A0-9902-8E497B8CC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6224"/>
        <c:axId val="86606592"/>
      </c:lineChart>
      <c:dateAx>
        <c:axId val="86596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06592"/>
        <c:crosses val="autoZero"/>
        <c:auto val="1"/>
        <c:lblOffset val="100"/>
        <c:baseTimeUnit val="years"/>
      </c:dateAx>
      <c:valAx>
        <c:axId val="8660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59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3432.87</c:v>
                </c:pt>
                <c:pt idx="1">
                  <c:v>3231.59</c:v>
                </c:pt>
                <c:pt idx="2">
                  <c:v>3024.23</c:v>
                </c:pt>
                <c:pt idx="3">
                  <c:v>2829.65</c:v>
                </c:pt>
                <c:pt idx="4">
                  <c:v>2747.34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4C-404E-AE53-5ED19B53B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45376"/>
        <c:axId val="8664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1462.56</c:v>
                </c:pt>
                <c:pt idx="1">
                  <c:v>1486.62</c:v>
                </c:pt>
                <c:pt idx="2">
                  <c:v>1510.14</c:v>
                </c:pt>
                <c:pt idx="3">
                  <c:v>1595.62</c:v>
                </c:pt>
                <c:pt idx="4">
                  <c:v>1302.33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4C-404E-AE53-5ED19B53B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5376"/>
        <c:axId val="86647552"/>
      </c:lineChart>
      <c:dateAx>
        <c:axId val="8664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47552"/>
        <c:crosses val="autoZero"/>
        <c:auto val="1"/>
        <c:lblOffset val="100"/>
        <c:baseTimeUnit val="years"/>
      </c:dateAx>
      <c:valAx>
        <c:axId val="8664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4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24.76</c:v>
                </c:pt>
                <c:pt idx="1">
                  <c:v>23.66</c:v>
                </c:pt>
                <c:pt idx="2">
                  <c:v>24.52</c:v>
                </c:pt>
                <c:pt idx="3">
                  <c:v>23.41</c:v>
                </c:pt>
                <c:pt idx="4">
                  <c:v>23.71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B-4BE7-9B34-F8692267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81856"/>
        <c:axId val="8668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32.39</c:v>
                </c:pt>
                <c:pt idx="1">
                  <c:v>24.39</c:v>
                </c:pt>
                <c:pt idx="2">
                  <c:v>22.67</c:v>
                </c:pt>
                <c:pt idx="3">
                  <c:v>37.92</c:v>
                </c:pt>
                <c:pt idx="4">
                  <c:v>40.89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B-4BE7-9B34-F8692267F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1856"/>
        <c:axId val="86688128"/>
      </c:lineChart>
      <c:dateAx>
        <c:axId val="8668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88128"/>
        <c:crosses val="autoZero"/>
        <c:auto val="1"/>
        <c:lblOffset val="100"/>
        <c:baseTimeUnit val="years"/>
      </c:dateAx>
      <c:valAx>
        <c:axId val="8668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8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685.16</c:v>
                </c:pt>
                <c:pt idx="1">
                  <c:v>692.44</c:v>
                </c:pt>
                <c:pt idx="2">
                  <c:v>687.93</c:v>
                </c:pt>
                <c:pt idx="3">
                  <c:v>705.33</c:v>
                </c:pt>
                <c:pt idx="4">
                  <c:v>741.43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2-43F3-81B8-B86B5FC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71968"/>
        <c:axId val="86790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530.83000000000004</c:v>
                </c:pt>
                <c:pt idx="1">
                  <c:v>734.18</c:v>
                </c:pt>
                <c:pt idx="2">
                  <c:v>789.62</c:v>
                </c:pt>
                <c:pt idx="3">
                  <c:v>423.18</c:v>
                </c:pt>
                <c:pt idx="4">
                  <c:v>383.2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B2-43F3-81B8-B86B5FC35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1968"/>
        <c:axId val="86790528"/>
      </c:lineChart>
      <c:dateAx>
        <c:axId val="8677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90528"/>
        <c:crosses val="autoZero"/>
        <c:auto val="1"/>
        <c:lblOffset val="100"/>
        <c:baseTimeUnit val="years"/>
      </c:dateAx>
      <c:valAx>
        <c:axId val="86790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77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【1,141.75】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【292.18】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売木村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2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データ!$I$6</f>
        <v>法非適用</v>
      </c>
      <c r="C8" s="48"/>
      <c r="D8" s="48"/>
      <c r="E8" s="48"/>
      <c r="F8" s="48"/>
      <c r="G8" s="48"/>
      <c r="H8" s="48"/>
      <c r="I8" s="48" t="str">
        <f>データ!$J$6</f>
        <v>水道事業</v>
      </c>
      <c r="J8" s="48"/>
      <c r="K8" s="48"/>
      <c r="L8" s="48"/>
      <c r="M8" s="48"/>
      <c r="N8" s="48"/>
      <c r="O8" s="48"/>
      <c r="P8" s="48" t="str">
        <f>データ!$K$6</f>
        <v>簡易水道事業</v>
      </c>
      <c r="Q8" s="48"/>
      <c r="R8" s="48"/>
      <c r="S8" s="48"/>
      <c r="T8" s="48"/>
      <c r="U8" s="48"/>
      <c r="V8" s="48"/>
      <c r="W8" s="48" t="str">
        <f>データ!$L$6</f>
        <v>D4</v>
      </c>
      <c r="X8" s="48"/>
      <c r="Y8" s="48"/>
      <c r="Z8" s="48"/>
      <c r="AA8" s="48"/>
      <c r="AB8" s="48"/>
      <c r="AC8" s="48"/>
      <c r="AD8" s="48" t="str">
        <f>データ!$M$6</f>
        <v>非設置</v>
      </c>
      <c r="AE8" s="48"/>
      <c r="AF8" s="48"/>
      <c r="AG8" s="48"/>
      <c r="AH8" s="48"/>
      <c r="AI8" s="48"/>
      <c r="AJ8" s="48"/>
      <c r="AK8" s="2"/>
      <c r="AL8" s="49">
        <f>データ!$R$6</f>
        <v>556</v>
      </c>
      <c r="AM8" s="49"/>
      <c r="AN8" s="49"/>
      <c r="AO8" s="49"/>
      <c r="AP8" s="49"/>
      <c r="AQ8" s="49"/>
      <c r="AR8" s="49"/>
      <c r="AS8" s="49"/>
      <c r="AT8" s="45">
        <f>データ!$S$6</f>
        <v>43.43</v>
      </c>
      <c r="AU8" s="45"/>
      <c r="AV8" s="45"/>
      <c r="AW8" s="45"/>
      <c r="AX8" s="45"/>
      <c r="AY8" s="45"/>
      <c r="AZ8" s="45"/>
      <c r="BA8" s="45"/>
      <c r="BB8" s="45">
        <f>データ!$T$6</f>
        <v>12.8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2"/>
      <c r="AE9" s="2"/>
      <c r="AF9" s="2"/>
      <c r="AG9" s="2"/>
      <c r="AH9" s="3"/>
      <c r="AI9" s="2"/>
      <c r="AJ9" s="2"/>
      <c r="AK9" s="2"/>
      <c r="AL9" s="44" t="s">
        <v>16</v>
      </c>
      <c r="AM9" s="44"/>
      <c r="AN9" s="44"/>
      <c r="AO9" s="44"/>
      <c r="AP9" s="44"/>
      <c r="AQ9" s="44"/>
      <c r="AR9" s="44"/>
      <c r="AS9" s="44"/>
      <c r="AT9" s="44" t="s">
        <v>17</v>
      </c>
      <c r="AU9" s="44"/>
      <c r="AV9" s="44"/>
      <c r="AW9" s="44"/>
      <c r="AX9" s="44"/>
      <c r="AY9" s="44"/>
      <c r="AZ9" s="44"/>
      <c r="BA9" s="44"/>
      <c r="BB9" s="44" t="s">
        <v>18</v>
      </c>
      <c r="BC9" s="44"/>
      <c r="BD9" s="44"/>
      <c r="BE9" s="44"/>
      <c r="BF9" s="44"/>
      <c r="BG9" s="44"/>
      <c r="BH9" s="44"/>
      <c r="BI9" s="44"/>
      <c r="BJ9" s="3"/>
      <c r="BK9" s="3"/>
      <c r="BL9" s="50" t="s">
        <v>19</v>
      </c>
      <c r="BM9" s="51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データ!$N$6</f>
        <v>-</v>
      </c>
      <c r="C10" s="45"/>
      <c r="D10" s="45"/>
      <c r="E10" s="45"/>
      <c r="F10" s="45"/>
      <c r="G10" s="45"/>
      <c r="H10" s="45"/>
      <c r="I10" s="45" t="str">
        <f>データ!$O$6</f>
        <v>該当数値なし</v>
      </c>
      <c r="J10" s="45"/>
      <c r="K10" s="45"/>
      <c r="L10" s="45"/>
      <c r="M10" s="45"/>
      <c r="N10" s="45"/>
      <c r="O10" s="45"/>
      <c r="P10" s="45">
        <f>データ!$P$6</f>
        <v>95.27</v>
      </c>
      <c r="Q10" s="45"/>
      <c r="R10" s="45"/>
      <c r="S10" s="45"/>
      <c r="T10" s="45"/>
      <c r="U10" s="45"/>
      <c r="V10" s="45"/>
      <c r="W10" s="49">
        <f>データ!$Q$6</f>
        <v>2900</v>
      </c>
      <c r="X10" s="49"/>
      <c r="Y10" s="49"/>
      <c r="Z10" s="49"/>
      <c r="AA10" s="49"/>
      <c r="AB10" s="49"/>
      <c r="AC10" s="49"/>
      <c r="AD10" s="2"/>
      <c r="AE10" s="2"/>
      <c r="AF10" s="2"/>
      <c r="AG10" s="2"/>
      <c r="AH10" s="2"/>
      <c r="AI10" s="2"/>
      <c r="AJ10" s="2"/>
      <c r="AK10" s="2"/>
      <c r="AL10" s="49">
        <f>データ!$U$6</f>
        <v>524</v>
      </c>
      <c r="AM10" s="49"/>
      <c r="AN10" s="49"/>
      <c r="AO10" s="49"/>
      <c r="AP10" s="49"/>
      <c r="AQ10" s="49"/>
      <c r="AR10" s="49"/>
      <c r="AS10" s="49"/>
      <c r="AT10" s="45">
        <f>データ!$V$6</f>
        <v>12.06</v>
      </c>
      <c r="AU10" s="45"/>
      <c r="AV10" s="45"/>
      <c r="AW10" s="45"/>
      <c r="AX10" s="45"/>
      <c r="AY10" s="45"/>
      <c r="AZ10" s="45"/>
      <c r="BA10" s="45"/>
      <c r="BB10" s="45">
        <f>データ!$W$6</f>
        <v>43.45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21</v>
      </c>
      <c r="BM10" s="53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24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25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77" t="s">
        <v>123</v>
      </c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77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77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77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77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77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77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77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77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77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77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77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77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77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77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77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77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77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9"/>
    </row>
    <row r="34" spans="1:78" ht="13.5" customHeight="1" x14ac:dyDescent="0.15">
      <c r="A34" s="2"/>
      <c r="B34" s="16"/>
      <c r="C34" s="68" t="s">
        <v>26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9"/>
      <c r="R34" s="68" t="s">
        <v>27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9"/>
      <c r="AG34" s="68" t="s">
        <v>28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9"/>
      <c r="AV34" s="68" t="s">
        <v>29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8"/>
      <c r="BK34" s="2"/>
      <c r="BL34" s="77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9"/>
    </row>
    <row r="35" spans="1:78" ht="13.5" customHeight="1" x14ac:dyDescent="0.15">
      <c r="A35" s="2"/>
      <c r="B35" s="16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9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9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9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8"/>
      <c r="BK35" s="2"/>
      <c r="BL35" s="77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77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77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77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77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77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77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77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77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30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3" t="s">
        <v>121</v>
      </c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3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3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3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3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3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3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3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3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5"/>
    </row>
    <row r="56" spans="1:78" ht="13.5" customHeight="1" x14ac:dyDescent="0.15">
      <c r="A56" s="2"/>
      <c r="B56" s="16"/>
      <c r="C56" s="68" t="s">
        <v>31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9"/>
      <c r="R56" s="68" t="s">
        <v>32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/>
      <c r="AG56" s="68" t="s">
        <v>33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9"/>
      <c r="AV56" s="68" t="s">
        <v>34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8"/>
      <c r="BK56" s="2"/>
      <c r="BL56" s="83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5"/>
    </row>
    <row r="57" spans="1:78" ht="13.5" customHeight="1" x14ac:dyDescent="0.15">
      <c r="A57" s="2"/>
      <c r="B57" s="16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9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9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9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8"/>
      <c r="BK57" s="2"/>
      <c r="BL57" s="83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5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3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5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3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5"/>
    </row>
    <row r="60" spans="1:78" ht="13.5" customHeight="1" x14ac:dyDescent="0.15">
      <c r="A60" s="2"/>
      <c r="B60" s="59" t="s">
        <v>35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83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83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3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6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36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3" t="s">
        <v>122</v>
      </c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3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3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3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3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3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3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3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3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3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3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3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3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5"/>
    </row>
    <row r="79" spans="1:78" ht="13.5" customHeight="1" x14ac:dyDescent="0.15">
      <c r="A79" s="2"/>
      <c r="B79" s="16"/>
      <c r="C79" s="68" t="s">
        <v>37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9"/>
      <c r="V79" s="19"/>
      <c r="W79" s="68" t="s">
        <v>38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9"/>
      <c r="AP79" s="19"/>
      <c r="AQ79" s="68" t="s">
        <v>39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17"/>
      <c r="BJ79" s="18"/>
      <c r="BK79" s="2"/>
      <c r="BL79" s="83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5"/>
    </row>
    <row r="80" spans="1:78" ht="13.5" customHeight="1" x14ac:dyDescent="0.15">
      <c r="A80" s="2"/>
      <c r="B80" s="16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9"/>
      <c r="V80" s="19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9"/>
      <c r="AP80" s="19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17"/>
      <c r="BJ80" s="18"/>
      <c r="BK80" s="2"/>
      <c r="BL80" s="83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5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3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5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6"/>
      <c r="BM82" s="87"/>
      <c r="BN82" s="87"/>
      <c r="BO82" s="87"/>
      <c r="BP82" s="87"/>
      <c r="BQ82" s="87"/>
      <c r="BR82" s="87"/>
      <c r="BS82" s="87"/>
      <c r="BT82" s="87"/>
      <c r="BU82" s="87"/>
      <c r="BV82" s="87"/>
      <c r="BW82" s="87"/>
      <c r="BX82" s="87"/>
      <c r="BY82" s="87"/>
      <c r="BZ82" s="88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【75.76】</v>
      </c>
      <c r="F85" s="26" t="s">
        <v>53</v>
      </c>
      <c r="G85" s="26" t="s">
        <v>53</v>
      </c>
      <c r="H85" s="26" t="str">
        <f>データ!BO6</f>
        <v>【1,141.75】</v>
      </c>
      <c r="I85" s="26" t="str">
        <f>データ!BZ6</f>
        <v>【54.93】</v>
      </c>
      <c r="J85" s="26" t="str">
        <f>データ!CK6</f>
        <v>【292.18】</v>
      </c>
      <c r="K85" s="26" t="str">
        <f>データ!CV6</f>
        <v>【56.91】</v>
      </c>
      <c r="L85" s="26" t="str">
        <f>データ!DG6</f>
        <v>【74.25】</v>
      </c>
      <c r="M85" s="26" t="s">
        <v>54</v>
      </c>
      <c r="N85" s="26" t="s">
        <v>54</v>
      </c>
      <c r="O85" s="26" t="str">
        <f>データ!EN6</f>
        <v>【0.72】</v>
      </c>
    </row>
  </sheetData>
  <sheetProtection algorithmName="SHA-512" hashValue="OpTLde2jaHGZOS79IUpCxfB4rQ99V5c7zmR5pFWVS/Cby7ub2DNHG1bYGEpfIZn+qyFMmA1gPJvQi2ZvFMUFnA==" saltValue="7jRqAytcrPqhnHzUYtHvLQ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55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56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0" t="s">
        <v>64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6" t="s">
        <v>65</v>
      </c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 t="s">
        <v>66</v>
      </c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</row>
    <row r="4" spans="1:144" x14ac:dyDescent="0.15">
      <c r="A4" s="28" t="s">
        <v>67</v>
      </c>
      <c r="B4" s="30"/>
      <c r="C4" s="30"/>
      <c r="D4" s="30"/>
      <c r="E4" s="30"/>
      <c r="F4" s="30"/>
      <c r="G4" s="30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5"/>
      <c r="X4" s="69" t="s">
        <v>68</v>
      </c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 t="s">
        <v>69</v>
      </c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 t="s">
        <v>70</v>
      </c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 t="s">
        <v>71</v>
      </c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 t="s">
        <v>72</v>
      </c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 t="s">
        <v>73</v>
      </c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 t="s">
        <v>74</v>
      </c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 t="s">
        <v>75</v>
      </c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 t="s">
        <v>76</v>
      </c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 t="s">
        <v>77</v>
      </c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 t="s">
        <v>78</v>
      </c>
      <c r="EE4" s="69"/>
      <c r="EF4" s="69"/>
      <c r="EG4" s="69"/>
      <c r="EH4" s="69"/>
      <c r="EI4" s="69"/>
      <c r="EJ4" s="69"/>
      <c r="EK4" s="69"/>
      <c r="EL4" s="69"/>
      <c r="EM4" s="69"/>
      <c r="EN4" s="69"/>
    </row>
    <row r="5" spans="1:144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85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41</v>
      </c>
      <c r="AI5" s="32" t="s">
        <v>96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96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96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96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96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96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96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96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96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96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</row>
    <row r="6" spans="1:144" s="36" customFormat="1" x14ac:dyDescent="0.15">
      <c r="A6" s="28" t="s">
        <v>107</v>
      </c>
      <c r="B6" s="33">
        <f>B7</f>
        <v>2017</v>
      </c>
      <c r="C6" s="33">
        <f t="shared" ref="C6:W6" si="3">C7</f>
        <v>204129</v>
      </c>
      <c r="D6" s="33">
        <f t="shared" si="3"/>
        <v>47</v>
      </c>
      <c r="E6" s="33">
        <f t="shared" si="3"/>
        <v>1</v>
      </c>
      <c r="F6" s="33">
        <f t="shared" si="3"/>
        <v>0</v>
      </c>
      <c r="G6" s="33">
        <f t="shared" si="3"/>
        <v>0</v>
      </c>
      <c r="H6" s="33" t="str">
        <f t="shared" si="3"/>
        <v>長野県　売木村</v>
      </c>
      <c r="I6" s="33" t="str">
        <f t="shared" si="3"/>
        <v>法非適用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D4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95.27</v>
      </c>
      <c r="Q6" s="34">
        <f t="shared" si="3"/>
        <v>2900</v>
      </c>
      <c r="R6" s="34">
        <f t="shared" si="3"/>
        <v>556</v>
      </c>
      <c r="S6" s="34">
        <f t="shared" si="3"/>
        <v>43.43</v>
      </c>
      <c r="T6" s="34">
        <f t="shared" si="3"/>
        <v>12.8</v>
      </c>
      <c r="U6" s="34">
        <f t="shared" si="3"/>
        <v>524</v>
      </c>
      <c r="V6" s="34">
        <f t="shared" si="3"/>
        <v>12.06</v>
      </c>
      <c r="W6" s="34">
        <f t="shared" si="3"/>
        <v>43.45</v>
      </c>
      <c r="X6" s="35">
        <f>IF(X7="",NA(),X7)</f>
        <v>47.26</v>
      </c>
      <c r="Y6" s="35">
        <f t="shared" ref="Y6:AG6" si="4">IF(Y7="",NA(),Y7)</f>
        <v>45.59</v>
      </c>
      <c r="Z6" s="35">
        <f t="shared" si="4"/>
        <v>46.27</v>
      </c>
      <c r="AA6" s="35">
        <f t="shared" si="4"/>
        <v>42.97</v>
      </c>
      <c r="AB6" s="35">
        <f t="shared" si="4"/>
        <v>43.02</v>
      </c>
      <c r="AC6" s="35">
        <f t="shared" si="4"/>
        <v>71.66</v>
      </c>
      <c r="AD6" s="35">
        <f t="shared" si="4"/>
        <v>73.06</v>
      </c>
      <c r="AE6" s="35">
        <f t="shared" si="4"/>
        <v>72.03</v>
      </c>
      <c r="AF6" s="35">
        <f t="shared" si="4"/>
        <v>72.11</v>
      </c>
      <c r="AG6" s="35">
        <f t="shared" si="4"/>
        <v>74.05</v>
      </c>
      <c r="AH6" s="34" t="str">
        <f>IF(AH7="","",IF(AH7="-","【-】","【"&amp;SUBSTITUTE(TEXT(AH7,"#,##0.00"),"-","△")&amp;"】"))</f>
        <v>【75.76】</v>
      </c>
      <c r="AI6" s="34" t="e">
        <f>IF(AI7="",NA(),AI7)</f>
        <v>#N/A</v>
      </c>
      <c r="AJ6" s="34" t="e">
        <f t="shared" ref="AJ6:AR6" si="5">IF(AJ7="",NA(),AJ7)</f>
        <v>#N/A</v>
      </c>
      <c r="AK6" s="34" t="e">
        <f t="shared" si="5"/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str">
        <f>IF(AS7="","",IF(AS7="-","【-】","【"&amp;SUBSTITUTE(TEXT(AS7,"#,##0.00"),"-","△")&amp;"】"))</f>
        <v/>
      </c>
      <c r="AT6" s="34" t="e">
        <f>IF(AT7="",NA(),AT7)</f>
        <v>#N/A</v>
      </c>
      <c r="AU6" s="34" t="e">
        <f t="shared" ref="AU6:BC6" si="6">IF(AU7="",NA(),AU7)</f>
        <v>#N/A</v>
      </c>
      <c r="AV6" s="34" t="e">
        <f t="shared" si="6"/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str">
        <f>IF(BD7="","",IF(BD7="-","【-】","【"&amp;SUBSTITUTE(TEXT(BD7,"#,##0.00"),"-","△")&amp;"】"))</f>
        <v/>
      </c>
      <c r="BE6" s="35">
        <f>IF(BE7="",NA(),BE7)</f>
        <v>3432.87</v>
      </c>
      <c r="BF6" s="35">
        <f t="shared" ref="BF6:BN6" si="7">IF(BF7="",NA(),BF7)</f>
        <v>3231.59</v>
      </c>
      <c r="BG6" s="35">
        <f t="shared" si="7"/>
        <v>3024.23</v>
      </c>
      <c r="BH6" s="35">
        <f t="shared" si="7"/>
        <v>2829.65</v>
      </c>
      <c r="BI6" s="35">
        <f t="shared" si="7"/>
        <v>2747.34</v>
      </c>
      <c r="BJ6" s="35">
        <f t="shared" si="7"/>
        <v>1462.56</v>
      </c>
      <c r="BK6" s="35">
        <f t="shared" si="7"/>
        <v>1486.62</v>
      </c>
      <c r="BL6" s="35">
        <f t="shared" si="7"/>
        <v>1510.14</v>
      </c>
      <c r="BM6" s="35">
        <f t="shared" si="7"/>
        <v>1595.62</v>
      </c>
      <c r="BN6" s="35">
        <f t="shared" si="7"/>
        <v>1302.33</v>
      </c>
      <c r="BO6" s="34" t="str">
        <f>IF(BO7="","",IF(BO7="-","【-】","【"&amp;SUBSTITUTE(TEXT(BO7,"#,##0.00"),"-","△")&amp;"】"))</f>
        <v>【1,141.75】</v>
      </c>
      <c r="BP6" s="35">
        <f>IF(BP7="",NA(),BP7)</f>
        <v>24.76</v>
      </c>
      <c r="BQ6" s="35">
        <f t="shared" ref="BQ6:BY6" si="8">IF(BQ7="",NA(),BQ7)</f>
        <v>23.66</v>
      </c>
      <c r="BR6" s="35">
        <f t="shared" si="8"/>
        <v>24.52</v>
      </c>
      <c r="BS6" s="35">
        <f t="shared" si="8"/>
        <v>23.41</v>
      </c>
      <c r="BT6" s="35">
        <f t="shared" si="8"/>
        <v>23.71</v>
      </c>
      <c r="BU6" s="35">
        <f t="shared" si="8"/>
        <v>32.39</v>
      </c>
      <c r="BV6" s="35">
        <f t="shared" si="8"/>
        <v>24.39</v>
      </c>
      <c r="BW6" s="35">
        <f t="shared" si="8"/>
        <v>22.67</v>
      </c>
      <c r="BX6" s="35">
        <f t="shared" si="8"/>
        <v>37.92</v>
      </c>
      <c r="BY6" s="35">
        <f t="shared" si="8"/>
        <v>40.89</v>
      </c>
      <c r="BZ6" s="34" t="str">
        <f>IF(BZ7="","",IF(BZ7="-","【-】","【"&amp;SUBSTITUTE(TEXT(BZ7,"#,##0.00"),"-","△")&amp;"】"))</f>
        <v>【54.93】</v>
      </c>
      <c r="CA6" s="35">
        <f>IF(CA7="",NA(),CA7)</f>
        <v>685.16</v>
      </c>
      <c r="CB6" s="35">
        <f t="shared" ref="CB6:CJ6" si="9">IF(CB7="",NA(),CB7)</f>
        <v>692.44</v>
      </c>
      <c r="CC6" s="35">
        <f t="shared" si="9"/>
        <v>687.93</v>
      </c>
      <c r="CD6" s="35">
        <f t="shared" si="9"/>
        <v>705.33</v>
      </c>
      <c r="CE6" s="35">
        <f t="shared" si="9"/>
        <v>741.43</v>
      </c>
      <c r="CF6" s="35">
        <f t="shared" si="9"/>
        <v>530.83000000000004</v>
      </c>
      <c r="CG6" s="35">
        <f t="shared" si="9"/>
        <v>734.18</v>
      </c>
      <c r="CH6" s="35">
        <f t="shared" si="9"/>
        <v>789.62</v>
      </c>
      <c r="CI6" s="35">
        <f t="shared" si="9"/>
        <v>423.18</v>
      </c>
      <c r="CJ6" s="35">
        <f t="shared" si="9"/>
        <v>383.2</v>
      </c>
      <c r="CK6" s="34" t="str">
        <f>IF(CK7="","",IF(CK7="-","【-】","【"&amp;SUBSTITUTE(TEXT(CK7,"#,##0.00"),"-","△")&amp;"】"))</f>
        <v>【292.18】</v>
      </c>
      <c r="CL6" s="35">
        <f>IF(CL7="",NA(),CL7)</f>
        <v>94.61</v>
      </c>
      <c r="CM6" s="35">
        <f t="shared" ref="CM6:CU6" si="10">IF(CM7="",NA(),CM7)</f>
        <v>97.15</v>
      </c>
      <c r="CN6" s="35">
        <f t="shared" si="10"/>
        <v>85.71</v>
      </c>
      <c r="CO6" s="35">
        <f t="shared" si="10"/>
        <v>85.23</v>
      </c>
      <c r="CP6" s="35">
        <f t="shared" si="10"/>
        <v>87.75</v>
      </c>
      <c r="CQ6" s="35">
        <f t="shared" si="10"/>
        <v>50.49</v>
      </c>
      <c r="CR6" s="35">
        <f t="shared" si="10"/>
        <v>48.36</v>
      </c>
      <c r="CS6" s="35">
        <f t="shared" si="10"/>
        <v>48.7</v>
      </c>
      <c r="CT6" s="35">
        <f t="shared" si="10"/>
        <v>46.9</v>
      </c>
      <c r="CU6" s="35">
        <f t="shared" si="10"/>
        <v>47.95</v>
      </c>
      <c r="CV6" s="34" t="str">
        <f>IF(CV7="","",IF(CV7="-","【-】","【"&amp;SUBSTITUTE(TEXT(CV7,"#,##0.00"),"-","△")&amp;"】"))</f>
        <v>【56.91】</v>
      </c>
      <c r="CW6" s="35">
        <f>IF(CW7="",NA(),CW7)</f>
        <v>90.91</v>
      </c>
      <c r="CX6" s="35">
        <f t="shared" ref="CX6:DF6" si="11">IF(CX7="",NA(),CX7)</f>
        <v>90.91</v>
      </c>
      <c r="CY6" s="35">
        <f t="shared" si="11"/>
        <v>98.87</v>
      </c>
      <c r="CZ6" s="35">
        <f t="shared" si="11"/>
        <v>100</v>
      </c>
      <c r="DA6" s="35">
        <f t="shared" si="11"/>
        <v>85.4</v>
      </c>
      <c r="DB6" s="35">
        <f t="shared" si="11"/>
        <v>74.209999999999994</v>
      </c>
      <c r="DC6" s="35">
        <f t="shared" si="11"/>
        <v>75.239999999999995</v>
      </c>
      <c r="DD6" s="35">
        <f t="shared" si="11"/>
        <v>74.959999999999994</v>
      </c>
      <c r="DE6" s="35">
        <f t="shared" si="11"/>
        <v>74.63</v>
      </c>
      <c r="DF6" s="35">
        <f t="shared" si="11"/>
        <v>74.900000000000006</v>
      </c>
      <c r="DG6" s="34" t="str">
        <f>IF(DG7="","",IF(DG7="-","【-】","【"&amp;SUBSTITUTE(TEXT(DG7,"#,##0.00"),"-","△")&amp;"】"))</f>
        <v>【74.25】</v>
      </c>
      <c r="DH6" s="34" t="e">
        <f>IF(DH7="",NA(),DH7)</f>
        <v>#N/A</v>
      </c>
      <c r="DI6" s="34" t="e">
        <f t="shared" ref="DI6:DQ6" si="12">IF(DI7="",NA(),DI7)</f>
        <v>#N/A</v>
      </c>
      <c r="DJ6" s="34" t="e">
        <f t="shared" si="12"/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str">
        <f>IF(DR7="","",IF(DR7="-","【-】","【"&amp;SUBSTITUTE(TEXT(DR7,"#,##0.00"),"-","△")&amp;"】"))</f>
        <v/>
      </c>
      <c r="DS6" s="34" t="e">
        <f>IF(DS7="",NA(),DS7)</f>
        <v>#N/A</v>
      </c>
      <c r="DT6" s="34" t="e">
        <f t="shared" ref="DT6:EB6" si="13">IF(DT7="",NA(),DT7)</f>
        <v>#N/A</v>
      </c>
      <c r="DU6" s="34" t="e">
        <f t="shared" si="13"/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str">
        <f>IF(EC7="","",IF(EC7="-","【-】","【"&amp;SUBSTITUTE(TEXT(EC7,"#,##0.00"),"-","△")&amp;"】"))</f>
        <v/>
      </c>
      <c r="ED6" s="34">
        <f>IF(ED7="",NA(),ED7)</f>
        <v>0</v>
      </c>
      <c r="EE6" s="34">
        <f t="shared" ref="EE6:EM6" si="14">IF(EE7="",NA(),EE7)</f>
        <v>0</v>
      </c>
      <c r="EF6" s="34">
        <f t="shared" si="14"/>
        <v>0</v>
      </c>
      <c r="EG6" s="34">
        <f t="shared" si="14"/>
        <v>0</v>
      </c>
      <c r="EH6" s="34">
        <f t="shared" si="14"/>
        <v>0</v>
      </c>
      <c r="EI6" s="35">
        <f t="shared" si="14"/>
        <v>0.7</v>
      </c>
      <c r="EJ6" s="35">
        <f t="shared" si="14"/>
        <v>0.91</v>
      </c>
      <c r="EK6" s="35">
        <f t="shared" si="14"/>
        <v>1.26</v>
      </c>
      <c r="EL6" s="35">
        <f t="shared" si="14"/>
        <v>0.78</v>
      </c>
      <c r="EM6" s="35">
        <f t="shared" si="14"/>
        <v>0.56999999999999995</v>
      </c>
      <c r="EN6" s="34" t="str">
        <f>IF(EN7="","",IF(EN7="-","【-】","【"&amp;SUBSTITUTE(TEXT(EN7,"#,##0.00"),"-","△")&amp;"】"))</f>
        <v>【0.72】</v>
      </c>
    </row>
    <row r="7" spans="1:144" s="36" customFormat="1" x14ac:dyDescent="0.15">
      <c r="A7" s="28"/>
      <c r="B7" s="37">
        <v>2017</v>
      </c>
      <c r="C7" s="37">
        <v>204129</v>
      </c>
      <c r="D7" s="37">
        <v>47</v>
      </c>
      <c r="E7" s="37">
        <v>1</v>
      </c>
      <c r="F7" s="37">
        <v>0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 t="s">
        <v>115</v>
      </c>
      <c r="P7" s="38">
        <v>95.27</v>
      </c>
      <c r="Q7" s="38">
        <v>2900</v>
      </c>
      <c r="R7" s="38">
        <v>556</v>
      </c>
      <c r="S7" s="38">
        <v>43.43</v>
      </c>
      <c r="T7" s="38">
        <v>12.8</v>
      </c>
      <c r="U7" s="38">
        <v>524</v>
      </c>
      <c r="V7" s="38">
        <v>12.06</v>
      </c>
      <c r="W7" s="38">
        <v>43.45</v>
      </c>
      <c r="X7" s="38">
        <v>47.26</v>
      </c>
      <c r="Y7" s="38">
        <v>45.59</v>
      </c>
      <c r="Z7" s="38">
        <v>46.27</v>
      </c>
      <c r="AA7" s="38">
        <v>42.97</v>
      </c>
      <c r="AB7" s="38">
        <v>43.02</v>
      </c>
      <c r="AC7" s="38">
        <v>71.66</v>
      </c>
      <c r="AD7" s="38">
        <v>73.06</v>
      </c>
      <c r="AE7" s="38">
        <v>72.03</v>
      </c>
      <c r="AF7" s="38">
        <v>72.11</v>
      </c>
      <c r="AG7" s="38">
        <v>74.05</v>
      </c>
      <c r="AH7" s="38">
        <v>75.760000000000005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>
        <v>3432.87</v>
      </c>
      <c r="BF7" s="38">
        <v>3231.59</v>
      </c>
      <c r="BG7" s="38">
        <v>3024.23</v>
      </c>
      <c r="BH7" s="38">
        <v>2829.65</v>
      </c>
      <c r="BI7" s="38">
        <v>2747.34</v>
      </c>
      <c r="BJ7" s="38">
        <v>1462.56</v>
      </c>
      <c r="BK7" s="38">
        <v>1486.62</v>
      </c>
      <c r="BL7" s="38">
        <v>1510.14</v>
      </c>
      <c r="BM7" s="38">
        <v>1595.62</v>
      </c>
      <c r="BN7" s="38">
        <v>1302.33</v>
      </c>
      <c r="BO7" s="38">
        <v>1141.75</v>
      </c>
      <c r="BP7" s="38">
        <v>24.76</v>
      </c>
      <c r="BQ7" s="38">
        <v>23.66</v>
      </c>
      <c r="BR7" s="38">
        <v>24.52</v>
      </c>
      <c r="BS7" s="38">
        <v>23.41</v>
      </c>
      <c r="BT7" s="38">
        <v>23.71</v>
      </c>
      <c r="BU7" s="38">
        <v>32.39</v>
      </c>
      <c r="BV7" s="38">
        <v>24.39</v>
      </c>
      <c r="BW7" s="38">
        <v>22.67</v>
      </c>
      <c r="BX7" s="38">
        <v>37.92</v>
      </c>
      <c r="BY7" s="38">
        <v>40.89</v>
      </c>
      <c r="BZ7" s="38">
        <v>54.93</v>
      </c>
      <c r="CA7" s="38">
        <v>685.16</v>
      </c>
      <c r="CB7" s="38">
        <v>692.44</v>
      </c>
      <c r="CC7" s="38">
        <v>687.93</v>
      </c>
      <c r="CD7" s="38">
        <v>705.33</v>
      </c>
      <c r="CE7" s="38">
        <v>741.43</v>
      </c>
      <c r="CF7" s="38">
        <v>530.83000000000004</v>
      </c>
      <c r="CG7" s="38">
        <v>734.18</v>
      </c>
      <c r="CH7" s="38">
        <v>789.62</v>
      </c>
      <c r="CI7" s="38">
        <v>423.18</v>
      </c>
      <c r="CJ7" s="38">
        <v>383.2</v>
      </c>
      <c r="CK7" s="38">
        <v>292.18</v>
      </c>
      <c r="CL7" s="38">
        <v>94.61</v>
      </c>
      <c r="CM7" s="38">
        <v>97.15</v>
      </c>
      <c r="CN7" s="38">
        <v>85.71</v>
      </c>
      <c r="CO7" s="38">
        <v>85.23</v>
      </c>
      <c r="CP7" s="38">
        <v>87.75</v>
      </c>
      <c r="CQ7" s="38">
        <v>50.49</v>
      </c>
      <c r="CR7" s="38">
        <v>48.36</v>
      </c>
      <c r="CS7" s="38">
        <v>48.7</v>
      </c>
      <c r="CT7" s="38">
        <v>46.9</v>
      </c>
      <c r="CU7" s="38">
        <v>47.95</v>
      </c>
      <c r="CV7" s="38">
        <v>56.91</v>
      </c>
      <c r="CW7" s="38">
        <v>90.91</v>
      </c>
      <c r="CX7" s="38">
        <v>90.91</v>
      </c>
      <c r="CY7" s="38">
        <v>98.87</v>
      </c>
      <c r="CZ7" s="38">
        <v>100</v>
      </c>
      <c r="DA7" s="38">
        <v>85.4</v>
      </c>
      <c r="DB7" s="38">
        <v>74.209999999999994</v>
      </c>
      <c r="DC7" s="38">
        <v>75.239999999999995</v>
      </c>
      <c r="DD7" s="38">
        <v>74.959999999999994</v>
      </c>
      <c r="DE7" s="38">
        <v>74.63</v>
      </c>
      <c r="DF7" s="38">
        <v>74.900000000000006</v>
      </c>
      <c r="DG7" s="38">
        <v>74.25</v>
      </c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0.7</v>
      </c>
      <c r="EJ7" s="38">
        <v>0.91</v>
      </c>
      <c r="EK7" s="38">
        <v>1.26</v>
      </c>
      <c r="EL7" s="38">
        <v>0.78</v>
      </c>
      <c r="EM7" s="38">
        <v>0.56999999999999995</v>
      </c>
      <c r="EN7" s="38">
        <v>0.72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</row>
    <row r="9" spans="1:144" x14ac:dyDescent="0.1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2019-02-20T11:24:34Z</cp:lastPrinted>
  <dcterms:created xsi:type="dcterms:W3CDTF">2018-12-03T08:43:30Z</dcterms:created>
  <dcterms:modified xsi:type="dcterms:W3CDTF">2019-02-20T11:24:37Z</dcterms:modified>
  <cp:category/>
</cp:coreProperties>
</file>