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P32" i="11" l="1"/>
  <c r="Q32" i="11"/>
  <c r="AA32" i="11"/>
  <c r="V32" i="11"/>
  <c r="AU63" i="11" l="1"/>
  <c r="Q7" i="11"/>
  <c r="BG35" i="9" l="1"/>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O36" i="9"/>
  <c r="BE36" i="9"/>
  <c r="AM36" i="9"/>
  <c r="BW34" i="9"/>
  <c r="BW35" i="9" s="1"/>
  <c r="BW36" i="9" s="1"/>
  <c r="BW37" i="9" s="1"/>
  <c r="BW38" i="9" s="1"/>
  <c r="BW39" i="9" s="1"/>
  <c r="BW40" i="9" s="1"/>
  <c r="BW41" i="9" s="1"/>
  <c r="BW42" i="9" s="1"/>
  <c r="BW43" i="9" s="1"/>
  <c r="C34" i="9"/>
  <c r="CO34" i="9" l="1"/>
  <c r="CO35" i="9" s="1"/>
  <c r="C35" i="9"/>
  <c r="C36" i="9" s="1"/>
  <c r="C37"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E35" i="9" s="1"/>
</calcChain>
</file>

<file path=xl/sharedStrings.xml><?xml version="1.0" encoding="utf-8"?>
<sst xmlns="http://schemas.openxmlformats.org/spreadsheetml/2006/main" count="1012" uniqueCount="557">
  <si>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</si>
  <si>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</si>
  <si>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</si>
  <si>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</si>
  <si>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</si>
  <si>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</si>
  <si>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</si>
  <si>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</si>
  <si>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</si>
  <si>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</si>
  <si>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</si>
  <si>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</si>
  <si>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</si>
  <si>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</si>
  <si>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</si>
  <si>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</si>
  <si>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</si>
  <si>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</si>
  <si>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</si>
  <si>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</si>
  <si>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</si>
  <si>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</si>
  <si>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</si>
  <si>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</si>
  <si>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</si>
  <si>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</si>
  <si>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</si>
  <si>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</si>
  <si>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</si>
  <si>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</si>
  <si>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</si>
  <si>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</si>
  <si>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</si>
  <si>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</si>
  <si>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</si>
  <si>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</si>
  <si>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</si>
  <si>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</si>
  <si>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</si>
  <si>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</si>
  <si>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</si>
  <si>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</si>
  <si>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</si>
  <si>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</si>
  <si>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</si>
  <si>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</si>
  <si>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</si>
  <si>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</si>
  <si>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</si>
  <si>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</si>
  <si>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</si>
  <si>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</si>
  <si>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</si>
  <si>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</si>
  <si>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</si>
  <si>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</si>
  <si>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</si>
  <si>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</si>
  <si>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</si>
  <si>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</si>
  <si>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</si>
  <si>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</si>
  <si>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</si>
  <si>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</si>
  <si>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</si>
  <si>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</si>
  <si>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</si>
  <si>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</si>
  <si>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</si>
  <si>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</si>
  <si>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</si>
  <si>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</si>
  <si>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</si>
  <si>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</si>
  <si>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</si>
  <si>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</si>
  <si>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</si>
  <si>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</si>
  <si>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</si>
  <si>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</si>
  <si>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</si>
  <si>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</si>
  <si>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小諸市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</si>
  <si>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</si>
  <si>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</si>
  <si>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</si>
  <si>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</si>
  <si>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</si>
  <si>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</si>
  <si>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</si>
  <si>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</si>
  <si>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</si>
  <si>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</si>
  <si>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</si>
  <si>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</si>
  <si>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</si>
  <si>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</si>
  <si>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</si>
  <si>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</si>
  <si>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</si>
  <si>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</si>
  <si>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</si>
  <si>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</si>
  <si>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</si>
  <si>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</si>
  <si>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</si>
  <si>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</si>
  <si>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</si>
  <si>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</si>
  <si>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</si>
  <si>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</si>
  <si>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</si>
  <si>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</si>
  <si>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</si>
  <si>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</si>
  <si>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</si>
  <si>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</si>
  <si>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</si>
  <si>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</si>
  <si>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</si>
  <si>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</si>
  <si>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</si>
  <si>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</si>
  <si>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</si>
  <si>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</si>
  <si>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</si>
  <si>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</si>
  <si>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</si>
  <si>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</si>
  <si>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</si>
  <si>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</si>
  <si>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</si>
  <si>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</si>
  <si>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</si>
  <si>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</si>
  <si>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</si>
  <si>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</si>
  <si>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</si>
  <si>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</si>
  <si>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</si>
  <si>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</si>
  <si>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</si>
  <si>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</si>
  <si>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</si>
  <si>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</si>
  <si>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</si>
  <si>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</si>
  <si>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</si>
  <si>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</si>
  <si>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</si>
  <si>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</si>
  <si>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</si>
  <si>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</si>
  <si>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</si>
  <si>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</si>
  <si>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</si>
  <si>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</si>
  <si>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</si>
  <si>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</si>
  <si>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</si>
  <si>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</si>
  <si>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</si>
  <si>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</si>
  <si>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</si>
  <si>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</si>
  <si>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</si>
  <si>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</si>
  <si>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</si>
  <si>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</si>
  <si>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</si>
  <si>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</si>
  <si>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</si>
  <si>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</si>
  <si>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</si>
  <si>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</si>
  <si>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</si>
  <si>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</si>
  <si>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</si>
  <si>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</si>
  <si>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</si>
  <si>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</si>
  <si>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</si>
  <si>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</si>
  <si>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</si>
  <si>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</si>
  <si>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</si>
  <si>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</si>
  <si>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</si>
  <si>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</si>
  <si>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</si>
  <si>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</si>
  <si>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</si>
  <si>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</si>
  <si>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</si>
  <si>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長野県小諸市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</si>
  <si>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</si>
  <si>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</si>
  <si>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</si>
  <si>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</si>
  <si>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</si>
  <si>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</si>
  <si>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</si>
  <si>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</si>
  <si>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</si>
  <si>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</si>
  <si>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</si>
  <si>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</si>
  <si>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</si>
  <si>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</si>
  <si>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</si>
  <si>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</si>
  <si>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</si>
  <si>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</si>
  <si>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</si>
  <si>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</si>
  <si>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</si>
  <si>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</si>
  <si>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</si>
  <si>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</si>
  <si>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</si>
  <si>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</si>
  <si>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</si>
  <si>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</si>
  <si>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</si>
  <si>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</si>
  <si>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</si>
  <si>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</si>
  <si>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</si>
  <si>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</si>
  <si>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</si>
  <si>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</si>
  <si>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</si>
  <si>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</si>
  <si>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</si>
  <si>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</si>
  <si>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</si>
  <si>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</si>
  <si>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</si>
  <si>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</si>
  <si>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</si>
  <si>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</si>
  <si>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</si>
  <si>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</si>
  <si>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</si>
  <si>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</si>
  <si>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</si>
  <si>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</si>
  <si>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</si>
  <si>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</si>
  <si>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</si>
  <si>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</si>
  <si>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</si>
  <si>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</si>
  <si>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</si>
  <si>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</si>
  <si>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</si>
  <si>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</si>
  <si>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</si>
  <si>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</si>
  <si>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</si>
  <si>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</si>
  <si>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</si>
  <si>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</si>
  <si>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</si>
  <si>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</si>
  <si>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</si>
  <si>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</si>
  <si>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</si>
  <si>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</si>
  <si>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</si>
  <si>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</si>
  <si>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</si>
  <si>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</si>
  <si>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</si>
  <si>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</si>
  <si>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</si>
  <si>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</si>
  <si>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</si>
  <si>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</si>
  <si>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</si>
  <si>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</si>
  <si>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</si>
  <si>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</si>
  <si>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</si>
  <si>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</si>
  <si>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</si>
  <si>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</si>
  <si>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</si>
  <si>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</si>
  <si>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</si>
  <si>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</si>
  <si>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</si>
  <si>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</si>
  <si>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</si>
  <si>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</si>
  <si>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</si>
  <si>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</si>
  <si>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</si>
  <si>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</si>
  <si>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</si>
  <si>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</si>
  <si>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</si>
  <si>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</si>
  <si>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</si>
  <si>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</si>
  <si>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</si>
  <si>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</si>
  <si>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</si>
  <si>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</si>
  <si>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</si>
  <si>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</si>
  <si>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</si>
  <si>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</si>
  <si>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と畜場</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</si>
  <si>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</si>
  <si>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</si>
  <si>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</si>
  <si>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</si>
  <si>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</si>
  <si>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</si>
  <si>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</si>
  <si>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</si>
  <si>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</si>
  <si>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</si>
  <si>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</si>
  <si>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</si>
  <si>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</si>
  <si>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</si>
  <si>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</si>
  <si>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</si>
  <si>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</si>
  <si>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</si>
  <si>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</si>
  <si>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</si>
  <si>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</si>
  <si>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</si>
  <si>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</si>
  <si>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</si>
  <si>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</si>
  <si>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</si>
  <si>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</si>
  <si>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</si>
  <si>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</si>
  <si>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</si>
  <si>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</si>
  <si>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長野県小諸市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</si>
  <si>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</si>
  <si>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</si>
  <si>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</si>
  <si>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</si>
  <si>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</si>
  <si>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</si>
  <si>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</si>
  <si>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</si>
  <si>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</si>
  <si>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</si>
  <si>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</si>
  <si>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</si>
  <si>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</si>
  <si>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</si>
  <si>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</si>
  <si>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</si>
  <si>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</si>
  <si>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</si>
  <si>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</si>
  <si>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</si>
  <si>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小諸市等公平委員会特別会計</t>
    <phoneticPr fontId="5"/>
  </si>
  <si>
    <t>小諸市奨学資金特別会計</t>
    <phoneticPr fontId="5"/>
  </si>
  <si>
    <t>小諸市住宅新築資金等貸付事業特別会計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</si>
  <si>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</si>
  <si>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</si>
  <si>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</si>
  <si>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</si>
  <si>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</si>
  <si>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</si>
  <si>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</si>
  <si>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</si>
  <si>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</si>
  <si>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</si>
  <si>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</si>
  <si>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</si>
  <si>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</si>
  <si>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小諸市国民健康保険事業特別会計</t>
    <phoneticPr fontId="5"/>
  </si>
  <si>
    <t>小諸市後期高齢者医療特別会計</t>
    <phoneticPr fontId="5"/>
  </si>
  <si>
    <t>小諸市介護保険事業特別会計</t>
    <phoneticPr fontId="5"/>
  </si>
  <si>
    <t>小諸市水道事業会計</t>
    <phoneticPr fontId="5"/>
  </si>
  <si>
    <t>法適用企業</t>
    <phoneticPr fontId="5"/>
  </si>
  <si>
    <t>小諸市公共下水道事業会計</t>
    <phoneticPr fontId="5"/>
  </si>
  <si>
    <t>小諸市農業集落排水事業特別会計</t>
    <phoneticPr fontId="5"/>
  </si>
  <si>
    <t>法非適用企業</t>
    <phoneticPr fontId="5"/>
  </si>
  <si>
    <t>小諸公園事業特別会計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</si>
  <si>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</si>
  <si>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</si>
  <si>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</si>
  <si>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</si>
  <si>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</si>
  <si>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</si>
  <si>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</si>
  <si>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</si>
  <si>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</si>
  <si>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</si>
  <si>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</si>
  <si>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</si>
  <si>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</si>
  <si>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</si>
  <si>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</si>
  <si>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</si>
  <si>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</si>
  <si>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</si>
  <si>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</si>
  <si>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</si>
  <si>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</si>
  <si>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</si>
  <si>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</si>
  <si>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</si>
  <si>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</si>
  <si>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</si>
  <si>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</si>
  <si>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</si>
  <si>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</si>
  <si>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</si>
  <si>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</si>
  <si>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</si>
  <si>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</si>
  <si>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</si>
  <si>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</si>
  <si>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</si>
  <si>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</si>
  <si>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</si>
  <si>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</si>
  <si>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</si>
  <si>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</si>
  <si>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</si>
  <si>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</si>
  <si>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</si>
  <si>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</si>
  <si>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</si>
  <si>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</si>
  <si>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</si>
  <si>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</si>
  <si>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</si>
  <si>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</si>
  <si>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</si>
  <si>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</si>
  <si>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</si>
  <si>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</si>
  <si>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</si>
  <si>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</si>
  <si>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</si>
  <si>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</si>
  <si>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</si>
  <si>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</si>
  <si>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</si>
  <si>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</si>
  <si>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</si>
  <si>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</si>
  <si>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</si>
  <si>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</si>
  <si>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</si>
  <si>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</si>
  <si>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</si>
  <si>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</si>
  <si>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</si>
  <si>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</si>
  <si>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</si>
  <si>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</si>
  <si>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</si>
  <si>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</si>
  <si>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</si>
  <si>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</si>
  <si>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</si>
  <si>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</si>
  <si>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</si>
  <si>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</si>
  <si>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</si>
  <si>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</si>
  <si>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</si>
  <si>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</si>
  <si>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</si>
  <si>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</si>
  <si>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</si>
  <si>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</si>
  <si>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</si>
  <si>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</si>
  <si>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</si>
  <si>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</si>
  <si>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</si>
  <si>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</si>
  <si>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</si>
  <si>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</si>
  <si>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</si>
  <si>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</si>
  <si>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</si>
  <si>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</si>
  <si>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</si>
  <si>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</si>
  <si>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</si>
  <si>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</si>
  <si>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</si>
  <si>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</si>
  <si>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</si>
  <si>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</si>
  <si>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</si>
  <si>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</si>
  <si>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</si>
  <si>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</si>
  <si>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</si>
  <si>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</si>
  <si>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</si>
  <si>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</si>
  <si>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</si>
  <si>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</si>
  <si>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</si>
  <si>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</si>
  <si>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</si>
  <si>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</si>
  <si>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</si>
  <si>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</si>
  <si>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</si>
  <si>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</si>
  <si>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</si>
  <si>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</si>
  <si>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</si>
  <si>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</si>
  <si>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1.36</t>
  </si>
  <si>
    <t>小諸市水道事業会計</t>
  </si>
  <si>
    <t>一般会計</t>
  </si>
  <si>
    <t>小諸市公共下水道事業会計</t>
  </si>
  <si>
    <t>小諸市介護保険事業特別会計</t>
  </si>
  <si>
    <t>小諸市住宅新築資金等貸付事業特別会計</t>
  </si>
  <si>
    <t>小諸市国民健康保険事業特別会計</t>
  </si>
  <si>
    <t>小諸公園事業特別会計</t>
  </si>
  <si>
    <t>小諸市農業集落排水事業特別会計</t>
  </si>
  <si>
    <t>その他会計（赤字）</t>
  </si>
  <si>
    <t>その他会計（黒字）</t>
  </si>
  <si>
    <t>-</t>
    <phoneticPr fontId="2"/>
  </si>
  <si>
    <t>小諸市土地開発公社</t>
    <rPh sb="0" eb="3">
      <t>コモロシ</t>
    </rPh>
    <rPh sb="3" eb="5">
      <t>トチ</t>
    </rPh>
    <rPh sb="5" eb="7">
      <t>カイハツ</t>
    </rPh>
    <rPh sb="7" eb="9">
      <t>コウシャ</t>
    </rPh>
    <phoneticPr fontId="2"/>
  </si>
  <si>
    <t>株式会社こもろ寅さん会館</t>
    <rPh sb="0" eb="4">
      <t>カブシキガイシャ</t>
    </rPh>
    <rPh sb="7" eb="8">
      <t>トラ</t>
    </rPh>
    <rPh sb="10" eb="12">
      <t>カイカン</t>
    </rPh>
    <phoneticPr fontId="23"/>
  </si>
  <si>
    <t>○</t>
    <phoneticPr fontId="2"/>
  </si>
  <si>
    <t>-</t>
    <phoneticPr fontId="2"/>
  </si>
  <si>
    <t>佐久広域連合（一般会計）</t>
    <rPh sb="0" eb="2">
      <t>サク</t>
    </rPh>
    <rPh sb="2" eb="4">
      <t>コウイキ</t>
    </rPh>
    <rPh sb="4" eb="6">
      <t>レンゴウ</t>
    </rPh>
    <rPh sb="7" eb="9">
      <t>イッパン</t>
    </rPh>
    <rPh sb="9" eb="11">
      <t>カイケイ</t>
    </rPh>
    <phoneticPr fontId="21"/>
  </si>
  <si>
    <t>佐久広域連合（消防特別会計）</t>
    <rPh sb="0" eb="2">
      <t>サク</t>
    </rPh>
    <rPh sb="2" eb="4">
      <t>コウイキ</t>
    </rPh>
    <rPh sb="4" eb="6">
      <t>レンゴウ</t>
    </rPh>
    <rPh sb="7" eb="9">
      <t>ショウボウ</t>
    </rPh>
    <rPh sb="9" eb="11">
      <t>トクベツ</t>
    </rPh>
    <rPh sb="11" eb="13">
      <t>カイケイ</t>
    </rPh>
    <phoneticPr fontId="21"/>
  </si>
  <si>
    <t>佐久広域連合（養護老人ホーム特別会計）</t>
    <rPh sb="0" eb="2">
      <t>サク</t>
    </rPh>
    <rPh sb="2" eb="4">
      <t>コウイキ</t>
    </rPh>
    <rPh sb="4" eb="6">
      <t>レンゴウ</t>
    </rPh>
    <rPh sb="7" eb="9">
      <t>ヨウゴ</t>
    </rPh>
    <rPh sb="9" eb="11">
      <t>ロウジン</t>
    </rPh>
    <rPh sb="14" eb="16">
      <t>トクベツ</t>
    </rPh>
    <rPh sb="16" eb="18">
      <t>カイケイ</t>
    </rPh>
    <phoneticPr fontId="21"/>
  </si>
  <si>
    <t>佐久広域連合（特別養護老人ホーム特別会計）</t>
  </si>
  <si>
    <t>佐久広域連合（救護施設特別会計）</t>
    <rPh sb="0" eb="2">
      <t>サク</t>
    </rPh>
    <rPh sb="2" eb="4">
      <t>コウイキ</t>
    </rPh>
    <rPh sb="4" eb="6">
      <t>レンゴウ</t>
    </rPh>
    <rPh sb="7" eb="9">
      <t>キュウゴ</t>
    </rPh>
    <rPh sb="9" eb="11">
      <t>シセツ</t>
    </rPh>
    <rPh sb="11" eb="13">
      <t>トクベツ</t>
    </rPh>
    <rPh sb="13" eb="15">
      <t>カイケイ</t>
    </rPh>
    <phoneticPr fontId="21"/>
  </si>
  <si>
    <t>佐久広域連合（食肉流通センター特別会計）</t>
    <rPh sb="0" eb="2">
      <t>サク</t>
    </rPh>
    <rPh sb="2" eb="4">
      <t>コウイキ</t>
    </rPh>
    <rPh sb="4" eb="6">
      <t>レンゴウ</t>
    </rPh>
    <rPh sb="7" eb="9">
      <t>ショクニク</t>
    </rPh>
    <rPh sb="9" eb="11">
      <t>リュウツウ</t>
    </rPh>
    <rPh sb="15" eb="17">
      <t>トクベツ</t>
    </rPh>
    <rPh sb="17" eb="19">
      <t>カイケイ</t>
    </rPh>
    <phoneticPr fontId="21"/>
  </si>
  <si>
    <t>浅麓環境施設組合（一般会計）</t>
    <rPh sb="0" eb="1">
      <t>アサ</t>
    </rPh>
    <rPh sb="1" eb="2">
      <t>フモト</t>
    </rPh>
    <rPh sb="2" eb="4">
      <t>カンキョウ</t>
    </rPh>
    <rPh sb="4" eb="6">
      <t>シセツ</t>
    </rPh>
    <rPh sb="6" eb="8">
      <t>クミアイ</t>
    </rPh>
    <rPh sb="9" eb="11">
      <t>イッパン</t>
    </rPh>
    <rPh sb="11" eb="13">
      <t>カイケイ</t>
    </rPh>
    <phoneticPr fontId="21"/>
  </si>
  <si>
    <t>小諸市外二市御牧ヶ原水道事業組合会計</t>
    <rPh sb="0" eb="3">
      <t>コモロシ</t>
    </rPh>
    <rPh sb="3" eb="4">
      <t>ホカ</t>
    </rPh>
    <rPh sb="4" eb="5">
      <t>ニ</t>
    </rPh>
    <rPh sb="5" eb="6">
      <t>シ</t>
    </rPh>
    <rPh sb="6" eb="7">
      <t>ミ</t>
    </rPh>
    <rPh sb="7" eb="8">
      <t>マキ</t>
    </rPh>
    <rPh sb="9" eb="10">
      <t>ハラ</t>
    </rPh>
    <rPh sb="10" eb="12">
      <t>スイドウ</t>
    </rPh>
    <rPh sb="12" eb="14">
      <t>ジギョウ</t>
    </rPh>
    <rPh sb="14" eb="16">
      <t>クミアイ</t>
    </rPh>
    <rPh sb="16" eb="18">
      <t>カイケイ</t>
    </rPh>
    <phoneticPr fontId="21"/>
  </si>
  <si>
    <t>浅麓水道企業団（水道事業会計）</t>
    <rPh sb="0" eb="1">
      <t>アサ</t>
    </rPh>
    <rPh sb="1" eb="2">
      <t>フモト</t>
    </rPh>
    <rPh sb="2" eb="4">
      <t>スイドウ</t>
    </rPh>
    <rPh sb="4" eb="6">
      <t>キギョウ</t>
    </rPh>
    <rPh sb="6" eb="7">
      <t>ダン</t>
    </rPh>
    <rPh sb="8" eb="10">
      <t>スイドウ</t>
    </rPh>
    <rPh sb="10" eb="12">
      <t>ジギョウ</t>
    </rPh>
    <rPh sb="12" eb="14">
      <t>カイケイ</t>
    </rPh>
    <phoneticPr fontId="21"/>
  </si>
  <si>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1"/>
  </si>
  <si>
    <t>長野県後期高齢者医療広域連合（一般会計）</t>
    <rPh sb="0" eb="3">
      <t>ナガノケン</t>
    </rPh>
    <rPh sb="3" eb="5">
      <t>コウキ</t>
    </rPh>
    <rPh sb="5" eb="7">
      <t>コウレイ</t>
    </rPh>
    <rPh sb="7" eb="8">
      <t>シャ</t>
    </rPh>
    <rPh sb="8" eb="10">
      <t>イリョウ</t>
    </rPh>
    <rPh sb="10" eb="12">
      <t>コウイキ</t>
    </rPh>
    <rPh sb="12" eb="14">
      <t>レンゴウ</t>
    </rPh>
    <rPh sb="15" eb="17">
      <t>イッパン</t>
    </rPh>
    <rPh sb="17" eb="19">
      <t>カイケイ</t>
    </rPh>
    <phoneticPr fontId="21"/>
  </si>
  <si>
    <t>長野県後期高齢者医療広域連合（事業会計）</t>
    <rPh sb="0" eb="2">
      <t>ナガノ</t>
    </rPh>
    <rPh sb="2" eb="3">
      <t>ケン</t>
    </rPh>
    <rPh sb="3" eb="5">
      <t>コウキ</t>
    </rPh>
    <rPh sb="5" eb="8">
      <t>コウレイシャ</t>
    </rPh>
    <rPh sb="8" eb="10">
      <t>イリョウ</t>
    </rPh>
    <rPh sb="10" eb="12">
      <t>コウイキ</t>
    </rPh>
    <rPh sb="12" eb="13">
      <t>レン</t>
    </rPh>
    <rPh sb="13" eb="14">
      <t>ア</t>
    </rPh>
    <rPh sb="15" eb="17">
      <t>ジギョウ</t>
    </rPh>
    <rPh sb="17" eb="19">
      <t>カイケイ</t>
    </rPh>
    <phoneticPr fontId="21"/>
  </si>
  <si>
    <t>長野県民交通災害共済組合（一般会計）</t>
    <rPh sb="0" eb="3">
      <t>ナガノケン</t>
    </rPh>
    <rPh sb="3" eb="4">
      <t>ミン</t>
    </rPh>
    <rPh sb="4" eb="6">
      <t>コウツウ</t>
    </rPh>
    <rPh sb="6" eb="8">
      <t>サイガイ</t>
    </rPh>
    <rPh sb="8" eb="10">
      <t>キョウサイ</t>
    </rPh>
    <rPh sb="10" eb="12">
      <t>クミアイ</t>
    </rPh>
    <rPh sb="13" eb="15">
      <t>イッパン</t>
    </rPh>
    <rPh sb="15" eb="17">
      <t>カイケイ</t>
    </rPh>
    <phoneticPr fontId="21"/>
  </si>
  <si>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21"/>
  </si>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</sst>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76282</c:v>
                </c:pt>
                <c:pt idx="1">
                  <c:v>78670</c:v>
                </c:pt>
                <c:pt idx="2">
                  <c:v>67201</c:v>
                </c:pt>
                <c:pt idx="3">
                  <c:v>75709</c:v>
                </c:pt>
                <c:pt idx="4">
                  <c:v>90961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47869</c:v>
                </c:pt>
                <c:pt idx="1">
                  <c:v>40581</c:v>
                </c:pt>
                <c:pt idx="2">
                  <c:v>43253</c:v>
                </c:pt>
                <c:pt idx="3">
                  <c:v>47971</c:v>
                </c:pt>
                <c:pt idx="4">
                  <c:v>45517</c:v>
                </c:pt>
              </c:numCache>
            </c:numRef>
          </c:val>
          <c:smooth val="0"/>
        </c:ser>
        <c:dLbls>
          <c:showLegendKey val="0"/>
          <c:showVal val="0"/>
          <c:showCatName val="0"/>
          <c:showSerName val="0"/>
          <c:showPercent val="0"/>
          <c:showBubbleSize val="0"/>
        </c:dLbls>
        <c:marker val="1"/>
        <c:smooth val="0"/>
        <c:axId val="81436032"/>
        <c:axId val="81569280"/>
      </c:lineChart>
      <c:catAx>
        <c:axId val="814360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569280"/>
        <c:crosses val="autoZero"/>
        <c:auto val="1"/>
        <c:lblAlgn val="ctr"/>
        <c:lblOffset val="100"/>
        <c:tickLblSkip val="1"/>
        <c:tickMarkSkip val="1"/>
        <c:noMultiLvlLbl val="0"/>
      </c:catAx>
      <c:valAx>
        <c:axId val="815692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4360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5.88</c:v>
                </c:pt>
                <c:pt idx="1">
                  <c:v>5.57</c:v>
                </c:pt>
                <c:pt idx="2">
                  <c:v>6.06</c:v>
                </c:pt>
                <c:pt idx="3">
                  <c:v>4.7</c:v>
                </c:pt>
                <c:pt idx="4">
                  <c:v>5.79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6.1</c:v>
                </c:pt>
                <c:pt idx="1">
                  <c:v>14.45</c:v>
                </c:pt>
                <c:pt idx="2">
                  <c:v>21.42</c:v>
                </c:pt>
                <c:pt idx="3">
                  <c:v>21.51</c:v>
                </c:pt>
                <c:pt idx="4">
                  <c:v>21.27</c:v>
                </c:pt>
              </c:numCache>
            </c:numRef>
          </c:val>
        </c:ser>
        <c:dLbls>
          <c:showLegendKey val="0"/>
          <c:showVal val="0"/>
          <c:showCatName val="0"/>
          <c:showSerName val="0"/>
          <c:showPercent val="0"/>
          <c:showBubbleSize val="0"/>
        </c:dLbls>
        <c:gapWidth val="250"/>
        <c:overlap val="100"/>
        <c:axId val="91925504"/>
        <c:axId val="919358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0.43</c:v>
                </c:pt>
                <c:pt idx="1">
                  <c:v>8.25</c:v>
                </c:pt>
                <c:pt idx="2">
                  <c:v>4.18</c:v>
                </c:pt>
                <c:pt idx="3">
                  <c:v>-1.36</c:v>
                </c:pt>
                <c:pt idx="4">
                  <c:v>1.1399999999999999</c:v>
                </c:pt>
              </c:numCache>
            </c:numRef>
          </c:val>
          <c:smooth val="0"/>
        </c:ser>
        <c:dLbls>
          <c:showLegendKey val="0"/>
          <c:showVal val="0"/>
          <c:showCatName val="0"/>
          <c:showSerName val="0"/>
          <c:showPercent val="0"/>
          <c:showBubbleSize val="0"/>
        </c:dLbls>
        <c:marker val="1"/>
        <c:smooth val="0"/>
        <c:axId val="91925504"/>
        <c:axId val="91935872"/>
      </c:lineChart>
      <c:catAx>
        <c:axId val="91925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935872"/>
        <c:crosses val="autoZero"/>
        <c:auto val="1"/>
        <c:lblAlgn val="ctr"/>
        <c:lblOffset val="100"/>
        <c:tickLblSkip val="1"/>
        <c:tickMarkSkip val="1"/>
        <c:noMultiLvlLbl val="0"/>
      </c:catAx>
      <c:valAx>
        <c:axId val="91935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925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0.39</c:v>
                </c:pt>
                <c:pt idx="2">
                  <c:v>#N/A</c:v>
                </c:pt>
                <c:pt idx="3">
                  <c:v>0.35</c:v>
                </c:pt>
                <c:pt idx="4">
                  <c:v>#N/A</c:v>
                </c:pt>
                <c:pt idx="5">
                  <c:v>3.9</c:v>
                </c:pt>
                <c:pt idx="6">
                  <c:v>#N/A</c:v>
                </c:pt>
                <c:pt idx="7">
                  <c:v>0.05</c:v>
                </c:pt>
                <c:pt idx="8">
                  <c:v>#N/A</c:v>
                </c:pt>
                <c:pt idx="9">
                  <c:v>0.04</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小諸市農業集落排水事業特別会計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7.0000000000000007E-2</c:v>
                </c:pt>
                <c:pt idx="2">
                  <c:v>#N/A</c:v>
                </c:pt>
                <c:pt idx="3">
                  <c:v>7.0000000000000007E-2</c:v>
                </c:pt>
                <c:pt idx="4">
                  <c:v>#N/A</c:v>
                </c:pt>
                <c:pt idx="5">
                  <c:v>0.06</c:v>
                </c:pt>
                <c:pt idx="6">
                  <c:v>#N/A</c:v>
                </c:pt>
                <c:pt idx="7">
                  <c:v>0.05</c:v>
                </c:pt>
                <c:pt idx="8">
                  <c:v>#N/A</c:v>
                </c:pt>
                <c:pt idx="9">
                  <c:v>0.06</c:v>
                </c:pt>
              </c:numCache>
            </c:numRef>
          </c:val>
        </c:ser>
        <c:ser>
          <c:idx val="3"/>
          <c:order val="3"/>
          <c:tx>
            <c:strRef>
              <c:f>データシート!$A$30</c:f>
              <c:strCache>
                <c:ptCount val="1"/>
                <c:pt idx="0">
                  <c:v>小諸公園事業特別会計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0.01</c:v>
                </c:pt>
                <c:pt idx="2">
                  <c:v>#N/A</c:v>
                </c:pt>
                <c:pt idx="3">
                  <c:v>0.01</c:v>
                </c:pt>
                <c:pt idx="4">
                  <c:v>#N/A</c:v>
                </c:pt>
                <c:pt idx="5">
                  <c:v>0</c:v>
                </c:pt>
                <c:pt idx="6">
                  <c:v>#N/A</c:v>
                </c:pt>
                <c:pt idx="7">
                  <c:v>0.05</c:v>
                </c:pt>
                <c:pt idx="8">
                  <c:v>#N/A</c:v>
                </c:pt>
                <c:pt idx="9">
                  <c:v>0.08</c:v>
                </c:pt>
              </c:numCache>
            </c:numRef>
          </c:val>
        </c:ser>
        <c:ser>
          <c:idx val="4"/>
          <c:order val="4"/>
          <c:tx>
            <c:strRef>
              <c:f>データシート!$A$31</c:f>
              <c:strCache>
                <c:ptCount val="1"/>
                <c:pt idx="0">
                  <c:v>小諸市国民健康保険事業特別会計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1.52</c:v>
                </c:pt>
                <c:pt idx="2">
                  <c:v>#N/A</c:v>
                </c:pt>
                <c:pt idx="3">
                  <c:v>1.18</c:v>
                </c:pt>
                <c:pt idx="4">
                  <c:v>#N/A</c:v>
                </c:pt>
                <c:pt idx="5">
                  <c:v>0.51</c:v>
                </c:pt>
                <c:pt idx="6">
                  <c:v>#N/A</c:v>
                </c:pt>
                <c:pt idx="7">
                  <c:v>0.25</c:v>
                </c:pt>
                <c:pt idx="8">
                  <c:v>#N/A</c:v>
                </c:pt>
                <c:pt idx="9">
                  <c:v>0.23</c:v>
                </c:pt>
              </c:numCache>
            </c:numRef>
          </c:val>
        </c:ser>
        <c:ser>
          <c:idx val="5"/>
          <c:order val="5"/>
          <c:tx>
            <c:strRef>
              <c:f>データシート!$A$32</c:f>
              <c:strCache>
                <c:ptCount val="1"/>
                <c:pt idx="0">
                  <c:v>小諸市住宅新築資金等貸付事業特別会計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c:v>
                </c:pt>
                <c:pt idx="2">
                  <c:v>#N/A</c:v>
                </c:pt>
                <c:pt idx="3">
                  <c:v>0</c:v>
                </c:pt>
                <c:pt idx="4">
                  <c:v>#N/A</c:v>
                </c:pt>
                <c:pt idx="5">
                  <c:v>0.05</c:v>
                </c:pt>
                <c:pt idx="6">
                  <c:v>#N/A</c:v>
                </c:pt>
                <c:pt idx="7">
                  <c:v>0.15</c:v>
                </c:pt>
                <c:pt idx="8">
                  <c:v>#N/A</c:v>
                </c:pt>
                <c:pt idx="9">
                  <c:v>0.3</c:v>
                </c:pt>
              </c:numCache>
            </c:numRef>
          </c:val>
        </c:ser>
        <c:ser>
          <c:idx val="6"/>
          <c:order val="6"/>
          <c:tx>
            <c:strRef>
              <c:f>データシート!$A$33</c:f>
              <c:strCache>
                <c:ptCount val="1"/>
                <c:pt idx="0">
                  <c:v>小諸市介護保険事業特別会計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1.1299999999999999</c:v>
                </c:pt>
                <c:pt idx="2">
                  <c:v>#N/A</c:v>
                </c:pt>
                <c:pt idx="3">
                  <c:v>1.1399999999999999</c:v>
                </c:pt>
                <c:pt idx="4">
                  <c:v>#N/A</c:v>
                </c:pt>
                <c:pt idx="5">
                  <c:v>0.95</c:v>
                </c:pt>
                <c:pt idx="6">
                  <c:v>#N/A</c:v>
                </c:pt>
                <c:pt idx="7">
                  <c:v>1.32</c:v>
                </c:pt>
                <c:pt idx="8">
                  <c:v>#N/A</c:v>
                </c:pt>
                <c:pt idx="9">
                  <c:v>0.79</c:v>
                </c:pt>
              </c:numCache>
            </c:numRef>
          </c:val>
        </c:ser>
        <c:ser>
          <c:idx val="7"/>
          <c:order val="7"/>
          <c:tx>
            <c:strRef>
              <c:f>データシート!$A$34</c:f>
              <c:strCache>
                <c:ptCount val="1"/>
                <c:pt idx="0">
                  <c:v>小諸市公共下水道事業会計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4.5</c:v>
                </c:pt>
                <c:pt idx="8">
                  <c:v>#N/A</c:v>
                </c:pt>
                <c:pt idx="9">
                  <c:v>4.7300000000000004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5.88</c:v>
                </c:pt>
                <c:pt idx="2">
                  <c:v>#N/A</c:v>
                </c:pt>
                <c:pt idx="3">
                  <c:v>5.57</c:v>
                </c:pt>
                <c:pt idx="4">
                  <c:v>#N/A</c:v>
                </c:pt>
                <c:pt idx="5">
                  <c:v>6.01</c:v>
                </c:pt>
                <c:pt idx="6">
                  <c:v>#N/A</c:v>
                </c:pt>
                <c:pt idx="7">
                  <c:v>4.5599999999999996</c:v>
                </c:pt>
                <c:pt idx="8">
                  <c:v>#N/A</c:v>
                </c:pt>
                <c:pt idx="9">
                  <c:v>5.49</c:v>
                </c:pt>
              </c:numCache>
            </c:numRef>
          </c:val>
        </c:ser>
        <c:ser>
          <c:idx val="9"/>
          <c:order val="9"/>
          <c:tx>
            <c:strRef>
              <c:f>データシート!$A$36</c:f>
              <c:strCache>
                <c:ptCount val="1"/>
                <c:pt idx="0">
                  <c:v>小諸市水道事業会計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11.93</c:v>
                </c:pt>
                <c:pt idx="2">
                  <c:v>#N/A</c:v>
                </c:pt>
                <c:pt idx="3">
                  <c:v>12.68</c:v>
                </c:pt>
                <c:pt idx="4">
                  <c:v>#N/A</c:v>
                </c:pt>
                <c:pt idx="5">
                  <c:v>14.33</c:v>
                </c:pt>
                <c:pt idx="6">
                  <c:v>#N/A</c:v>
                </c:pt>
                <c:pt idx="7">
                  <c:v>15.95</c:v>
                </c:pt>
                <c:pt idx="8">
                  <c:v>#N/A</c:v>
                </c:pt>
                <c:pt idx="9">
                  <c:v>16.62</c:v>
                </c:pt>
              </c:numCache>
            </c:numRef>
          </c:val>
        </c:ser>
        <c:dLbls>
          <c:showLegendKey val="0"/>
          <c:showVal val="0"/>
          <c:showCatName val="0"/>
          <c:showSerName val="0"/>
          <c:showPercent val="0"/>
          <c:showBubbleSize val="0"/>
        </c:dLbls>
        <c:gapWidth val="150"/>
        <c:overlap val="100"/>
        <c:axId val="92087424"/>
        <c:axId val="92088960"/>
      </c:barChart>
      <c:catAx>
        <c:axId val="92087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088960"/>
        <c:crosses val="autoZero"/>
        <c:auto val="1"/>
        <c:lblAlgn val="ctr"/>
        <c:lblOffset val="100"/>
        <c:tickLblSkip val="1"/>
        <c:tickMarkSkip val="1"/>
        <c:noMultiLvlLbl val="0"/>
      </c:catAx>
      <c:valAx>
        <c:axId val="92088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0874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1754</c:v>
                </c:pt>
                <c:pt idx="5">
                  <c:v>1719</c:v>
                </c:pt>
                <c:pt idx="8">
                  <c:v>1757</c:v>
                </c:pt>
                <c:pt idx="11">
                  <c:v>1710</c:v>
                </c:pt>
                <c:pt idx="14">
                  <c:v>1795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22</c:v>
                </c:pt>
                <c:pt idx="3">
                  <c:v>19</c:v>
                </c:pt>
                <c:pt idx="6">
                  <c:v>16</c:v>
                </c:pt>
                <c:pt idx="9">
                  <c:v>12</c:v>
                </c:pt>
                <c:pt idx="12">
                  <c:v>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97</c:v>
                </c:pt>
                <c:pt idx="3">
                  <c:v>115</c:v>
                </c:pt>
                <c:pt idx="6">
                  <c:v>116</c:v>
                </c:pt>
                <c:pt idx="9">
                  <c:v>117</c:v>
                </c:pt>
                <c:pt idx="12">
                  <c:v>116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866</c:v>
                </c:pt>
                <c:pt idx="3">
                  <c:v>825</c:v>
                </c:pt>
                <c:pt idx="6">
                  <c:v>826</c:v>
                </c:pt>
                <c:pt idx="9">
                  <c:v>843</c:v>
                </c:pt>
                <c:pt idx="12">
                  <c:v>916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8</c:v>
                </c:pt>
                <c:pt idx="3">
                  <c:v>12</c:v>
                </c:pt>
                <c:pt idx="6">
                  <c:v>12</c:v>
                </c:pt>
                <c:pt idx="9">
                  <c:v>8</c:v>
                </c:pt>
                <c:pt idx="12">
                  <c:v>7</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1567</c:v>
                </c:pt>
                <c:pt idx="3">
                  <c:v>1601</c:v>
                </c:pt>
                <c:pt idx="6">
                  <c:v>1585</c:v>
                </c:pt>
                <c:pt idx="9">
                  <c:v>1587</c:v>
                </c:pt>
                <c:pt idx="12">
                  <c:v>1606</c:v>
                </c:pt>
              </c:numCache>
            </c:numRef>
          </c:val>
        </c:ser>
        <c:dLbls>
          <c:showLegendKey val="0"/>
          <c:showVal val="0"/>
          <c:showCatName val="0"/>
          <c:showSerName val="0"/>
          <c:showPercent val="0"/>
          <c:showBubbleSize val="0"/>
        </c:dLbls>
        <c:gapWidth val="100"/>
        <c:overlap val="100"/>
        <c:axId val="91007232"/>
        <c:axId val="910216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806</c:v>
                </c:pt>
                <c:pt idx="2">
                  <c:v>#N/A</c:v>
                </c:pt>
                <c:pt idx="3">
                  <c:v>#N/A</c:v>
                </c:pt>
                <c:pt idx="4">
                  <c:v>853</c:v>
                </c:pt>
                <c:pt idx="5">
                  <c:v>#N/A</c:v>
                </c:pt>
                <c:pt idx="6">
                  <c:v>#N/A</c:v>
                </c:pt>
                <c:pt idx="7">
                  <c:v>798</c:v>
                </c:pt>
                <c:pt idx="8">
                  <c:v>#N/A</c:v>
                </c:pt>
                <c:pt idx="9">
                  <c:v>#N/A</c:v>
                </c:pt>
                <c:pt idx="10">
                  <c:v>857</c:v>
                </c:pt>
                <c:pt idx="11">
                  <c:v>#N/A</c:v>
                </c:pt>
                <c:pt idx="12">
                  <c:v>#N/A</c:v>
                </c:pt>
                <c:pt idx="13">
                  <c:v>856</c:v>
                </c:pt>
                <c:pt idx="14">
                  <c:v>#N/A</c:v>
                </c:pt>
              </c:numCache>
            </c:numRef>
          </c:val>
          <c:smooth val="0"/>
        </c:ser>
        <c:dLbls>
          <c:showLegendKey val="0"/>
          <c:showVal val="0"/>
          <c:showCatName val="0"/>
          <c:showSerName val="0"/>
          <c:showPercent val="0"/>
          <c:showBubbleSize val="0"/>
        </c:dLbls>
        <c:marker val="1"/>
        <c:smooth val="0"/>
        <c:axId val="91007232"/>
        <c:axId val="91021696"/>
      </c:lineChart>
      <c:catAx>
        <c:axId val="91007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021696"/>
        <c:crosses val="autoZero"/>
        <c:auto val="1"/>
        <c:lblAlgn val="ctr"/>
        <c:lblOffset val="100"/>
        <c:tickLblSkip val="1"/>
        <c:tickMarkSkip val="1"/>
        <c:noMultiLvlLbl val="0"/>
      </c:catAx>
      <c:valAx>
        <c:axId val="91021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007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17059</c:v>
                </c:pt>
                <c:pt idx="5">
                  <c:v>16953</c:v>
                </c:pt>
                <c:pt idx="8">
                  <c:v>16723</c:v>
                </c:pt>
                <c:pt idx="11">
                  <c:v>16383</c:v>
                </c:pt>
                <c:pt idx="14">
                  <c:v>16536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4042</c:v>
                </c:pt>
                <c:pt idx="5">
                  <c:v>3647</c:v>
                </c:pt>
                <c:pt idx="8">
                  <c:v>3840</c:v>
                </c:pt>
                <c:pt idx="11">
                  <c:v>3293</c:v>
                </c:pt>
                <c:pt idx="14">
                  <c:v>2961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9057</c:v>
                </c:pt>
                <c:pt idx="5">
                  <c:v>10169</c:v>
                </c:pt>
                <c:pt idx="8">
                  <c:v>10674</c:v>
                </c:pt>
                <c:pt idx="11">
                  <c:v>10693</c:v>
                </c:pt>
                <c:pt idx="14">
                  <c:v>9766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316</c:v>
                </c:pt>
                <c:pt idx="3">
                  <c:v>320</c:v>
                </c:pt>
                <c:pt idx="6">
                  <c:v>319</c:v>
                </c:pt>
                <c:pt idx="9">
                  <c:v>321</c:v>
                </c:pt>
                <c:pt idx="12">
                  <c:v>317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3175</c:v>
                </c:pt>
                <c:pt idx="3">
                  <c:v>3103</c:v>
                </c:pt>
                <c:pt idx="6">
                  <c:v>3089</c:v>
                </c:pt>
                <c:pt idx="9">
                  <c:v>2977</c:v>
                </c:pt>
                <c:pt idx="12">
                  <c:v>2965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1069</c:v>
                </c:pt>
                <c:pt idx="3">
                  <c:v>985</c:v>
                </c:pt>
                <c:pt idx="6">
                  <c:v>875</c:v>
                </c:pt>
                <c:pt idx="9">
                  <c:v>763</c:v>
                </c:pt>
                <c:pt idx="12">
                  <c:v>654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11132</c:v>
                </c:pt>
                <c:pt idx="3">
                  <c:v>11958</c:v>
                </c:pt>
                <c:pt idx="6">
                  <c:v>11739</c:v>
                </c:pt>
                <c:pt idx="9">
                  <c:v>10821</c:v>
                </c:pt>
                <c:pt idx="12">
                  <c:v>10192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20</c:v>
                </c:pt>
                <c:pt idx="3">
                  <c:v>12</c:v>
                </c:pt>
                <c:pt idx="6">
                  <c:v>6</c:v>
                </c:pt>
                <c:pt idx="9">
                  <c:v>1</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14183</c:v>
                </c:pt>
                <c:pt idx="3">
                  <c:v>14270</c:v>
                </c:pt>
                <c:pt idx="6">
                  <c:v>14234</c:v>
                </c:pt>
                <c:pt idx="9">
                  <c:v>14157</c:v>
                </c:pt>
                <c:pt idx="12">
                  <c:v>13984</c:v>
                </c:pt>
              </c:numCache>
            </c:numRef>
          </c:val>
        </c:ser>
        <c:dLbls>
          <c:showLegendKey val="0"/>
          <c:showVal val="0"/>
          <c:showCatName val="0"/>
          <c:showSerName val="0"/>
          <c:showPercent val="0"/>
          <c:showBubbleSize val="0"/>
        </c:dLbls>
        <c:gapWidth val="100"/>
        <c:overlap val="100"/>
        <c:axId val="92062464"/>
        <c:axId val="920643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2062464"/>
        <c:axId val="92064384"/>
      </c:lineChart>
      <c:catAx>
        <c:axId val="92062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2064384"/>
        <c:crosses val="autoZero"/>
        <c:auto val="1"/>
        <c:lblAlgn val="ctr"/>
        <c:lblOffset val="100"/>
        <c:tickLblSkip val="1"/>
        <c:tickMarkSkip val="1"/>
        <c:noMultiLvlLbl val="0"/>
      </c:catAx>
      <c:valAx>
        <c:axId val="92064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062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長野県小諸市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43,637
42,996
98.66
17,959,682
16,167,260
587,813
10,157,005
13,983,565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との比較では、前年度に引き続き、上位に位置しているが、長引く景気の低迷などにより、数値は連続して低下している。さらなる歳出の見直しや、市税等収納対策、企業誘致等の産業振興による財源確保に引き続き取り組み、財政基盤の強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96308</xdr:rowOff>
    </xdr:from>
    <xdr:to>
      <xdr:col>7</xdr:col>
      <xdr:colOff>152400</xdr:colOff>
      <xdr:row>41</xdr:row>
      <xdr:rowOff>116417</xdr:rowOff>
    </xdr:to>
    <xdr:cxnSp macro="">
      <xdr:nvCxnSpPr>
        <xdr:cNvPr id="68" name="直線コネクタ 67"/>
        <xdr:cNvCxnSpPr/>
      </xdr:nvCxnSpPr>
      <xdr:spPr>
        <a:xfrm flipV="1">
          <a:off x="4114800" y="71257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87435</xdr:rowOff>
    </xdr:from>
    <xdr:ext cx="762000" cy="259045"/>
    <xdr:sp macro="" textlink="">
      <xdr:nvSpPr>
        <xdr:cNvPr id="69" name="財政力平均値テキスト"/>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70" name="フローチャート : 判断 69"/>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96308</xdr:rowOff>
    </xdr:from>
    <xdr:to>
      <xdr:col>6</xdr:col>
      <xdr:colOff>0</xdr:colOff>
      <xdr:row>41</xdr:row>
      <xdr:rowOff>116417</xdr:rowOff>
    </xdr:to>
    <xdr:cxnSp macro="">
      <xdr:nvCxnSpPr>
        <xdr:cNvPr id="71" name="直線コネクタ 70"/>
        <xdr:cNvCxnSpPr/>
      </xdr:nvCxnSpPr>
      <xdr:spPr>
        <a:xfrm>
          <a:off x="3225800" y="71257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35983</xdr:rowOff>
    </xdr:from>
    <xdr:to>
      <xdr:col>4</xdr:col>
      <xdr:colOff>482600</xdr:colOff>
      <xdr:row>41</xdr:row>
      <xdr:rowOff>96308</xdr:rowOff>
    </xdr:to>
    <xdr:cxnSp macro="">
      <xdr:nvCxnSpPr>
        <xdr:cNvPr id="74" name="直線コネクタ 73"/>
        <xdr:cNvCxnSpPr/>
      </xdr:nvCxnSpPr>
      <xdr:spPr>
        <a:xfrm>
          <a:off x="2336800" y="706543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147108</xdr:rowOff>
    </xdr:from>
    <xdr:to>
      <xdr:col>3</xdr:col>
      <xdr:colOff>279400</xdr:colOff>
      <xdr:row>41</xdr:row>
      <xdr:rowOff>35983</xdr:rowOff>
    </xdr:to>
    <xdr:cxnSp macro="">
      <xdr:nvCxnSpPr>
        <xdr:cNvPr id="77" name="直線コネクタ 76"/>
        <xdr:cNvCxnSpPr/>
      </xdr:nvCxnSpPr>
      <xdr:spPr>
        <a:xfrm>
          <a:off x="1447800" y="700510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75142</xdr:rowOff>
    </xdr:from>
    <xdr:to>
      <xdr:col>3</xdr:col>
      <xdr:colOff>330200</xdr:colOff>
      <xdr:row>43</xdr:row>
      <xdr:rowOff>5292</xdr:rowOff>
    </xdr:to>
    <xdr:sp macro="" textlink="">
      <xdr:nvSpPr>
        <xdr:cNvPr id="78" name="フローチャート : 判断 77"/>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161519</xdr:rowOff>
    </xdr:from>
    <xdr:ext cx="762000" cy="259045"/>
    <xdr:sp macro="" textlink="">
      <xdr:nvSpPr>
        <xdr:cNvPr id="79" name="テキスト ボックス 78"/>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1" name="テキスト ボックス 80"/>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87" name="円/楕円 86"/>
        <xdr:cNvSpPr/>
      </xdr:nvSpPr>
      <xdr:spPr>
        <a:xfrm>
          <a:off x="49022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62035</xdr:rowOff>
    </xdr:from>
    <xdr:ext cx="762000" cy="259045"/>
    <xdr:sp macro="" textlink="">
      <xdr:nvSpPr>
        <xdr:cNvPr id="88" name="財政力該当値テキスト"/>
        <xdr:cNvSpPr txBox="1"/>
      </xdr:nvSpPr>
      <xdr:spPr>
        <a:xfrm>
          <a:off x="50419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65617</xdr:rowOff>
    </xdr:from>
    <xdr:to>
      <xdr:col>6</xdr:col>
      <xdr:colOff>50800</xdr:colOff>
      <xdr:row>41</xdr:row>
      <xdr:rowOff>167217</xdr:rowOff>
    </xdr:to>
    <xdr:sp macro="" textlink="">
      <xdr:nvSpPr>
        <xdr:cNvPr id="89" name="円/楕円 88"/>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5944</xdr:rowOff>
    </xdr:from>
    <xdr:ext cx="736600" cy="259045"/>
    <xdr:sp macro="" textlink="">
      <xdr:nvSpPr>
        <xdr:cNvPr id="90" name="テキスト ボックス 89"/>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45508</xdr:rowOff>
    </xdr:from>
    <xdr:to>
      <xdr:col>4</xdr:col>
      <xdr:colOff>533400</xdr:colOff>
      <xdr:row>41</xdr:row>
      <xdr:rowOff>147108</xdr:rowOff>
    </xdr:to>
    <xdr:sp macro="" textlink="">
      <xdr:nvSpPr>
        <xdr:cNvPr id="91" name="円/楕円 90"/>
        <xdr:cNvSpPr/>
      </xdr:nvSpPr>
      <xdr:spPr>
        <a:xfrm>
          <a:off x="3175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157285</xdr:rowOff>
    </xdr:from>
    <xdr:ext cx="762000" cy="259045"/>
    <xdr:sp macro="" textlink="">
      <xdr:nvSpPr>
        <xdr:cNvPr id="92" name="テキスト ボックス 91"/>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156633</xdr:rowOff>
    </xdr:from>
    <xdr:to>
      <xdr:col>3</xdr:col>
      <xdr:colOff>330200</xdr:colOff>
      <xdr:row>41</xdr:row>
      <xdr:rowOff>86783</xdr:rowOff>
    </xdr:to>
    <xdr:sp macro="" textlink="">
      <xdr:nvSpPr>
        <xdr:cNvPr id="93" name="円/楕円 92"/>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96960</xdr:rowOff>
    </xdr:from>
    <xdr:ext cx="762000" cy="259045"/>
    <xdr:sp macro="" textlink="">
      <xdr:nvSpPr>
        <xdr:cNvPr id="94" name="テキスト ボックス 93"/>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96308</xdr:rowOff>
    </xdr:from>
    <xdr:to>
      <xdr:col>2</xdr:col>
      <xdr:colOff>127000</xdr:colOff>
      <xdr:row>41</xdr:row>
      <xdr:rowOff>26458</xdr:rowOff>
    </xdr:to>
    <xdr:sp macro="" textlink="">
      <xdr:nvSpPr>
        <xdr:cNvPr id="95" name="円/楕円 94"/>
        <xdr:cNvSpPr/>
      </xdr:nvSpPr>
      <xdr:spPr>
        <a:xfrm>
          <a:off x="1397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36635</xdr:rowOff>
    </xdr:from>
    <xdr:ext cx="762000" cy="259045"/>
    <xdr:sp macro="" textlink="">
      <xdr:nvSpPr>
        <xdr:cNvPr id="96" name="テキスト ボックス 95"/>
        <xdr:cNvSpPr txBox="1"/>
      </xdr:nvSpPr>
      <xdr:spPr>
        <a:xfrm>
          <a:off x="1066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地方債の新規発行の増加抑制、積極的な繰上償還の実施による公債費の削減や新規採用抑制による人件費の削減など、義務的経費の抑制に努め、類似団体内では上位に位置している。今後、上昇要因となる大型の普通建設事業の実施に伴う地方債の新規発行増加、国保、介護等の特別会計繰出金や一部事務組合負担金などの増加が見込まれるが、引き続き行財政改革を推進し、健全財政の維持に努め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133894</xdr:rowOff>
    </xdr:from>
    <xdr:to>
      <xdr:col>7</xdr:col>
      <xdr:colOff>152400</xdr:colOff>
      <xdr:row>68</xdr:row>
      <xdr:rowOff>29210</xdr:rowOff>
    </xdr:to>
    <xdr:cxnSp macro="">
      <xdr:nvCxnSpPr>
        <xdr:cNvPr id="128" name="直線コネクタ 127"/>
        <xdr:cNvCxnSpPr/>
      </xdr:nvCxnSpPr>
      <xdr:spPr>
        <a:xfrm flipV="1">
          <a:off x="4953000" y="1007799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a:t>
          </a:r>
          <a:endParaRPr kumimoji="1" lang="ja-JP" altLang="en-US" sz="1000" b="1">
            <a:latin typeface="ＭＳ Ｐゴシック"/>
          </a:endParaRPr>
        </a:p>
      </xdr:txBody>
    </xdr:sp>
    <xdr:clientData/>
  </xdr:oneCellAnchor>
  <xdr:twoCellAnchor>
    <xdr:from>
      <xdr:col>7</xdr:col>
      <xdr:colOff>63500</xdr:colOff>
      <xdr:row>68</xdr:row>
      <xdr:rowOff>29210</xdr:rowOff>
    </xdr:from>
    <xdr:to>
      <xdr:col>7</xdr:col>
      <xdr:colOff>241300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48821</xdr:rowOff>
    </xdr:from>
    <xdr:ext cx="762000" cy="259045"/>
    <xdr:sp macro="" textlink="">
      <xdr:nvSpPr>
        <xdr:cNvPr id="131"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58</xdr:row>
      <xdr:rowOff>133894</xdr:rowOff>
    </xdr:from>
    <xdr:to>
      <xdr:col>7</xdr:col>
      <xdr:colOff>241300</xdr:colOff>
      <xdr:row>58</xdr:row>
      <xdr:rowOff>133894</xdr:rowOff>
    </xdr:to>
    <xdr:cxnSp macro="">
      <xdr:nvCxnSpPr>
        <xdr:cNvPr id="132" name="直線コネクタ 131"/>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60778</xdr:rowOff>
    </xdr:from>
    <xdr:to>
      <xdr:col>7</xdr:col>
      <xdr:colOff>152400</xdr:colOff>
      <xdr:row>61</xdr:row>
      <xdr:rowOff>81462</xdr:rowOff>
    </xdr:to>
    <xdr:cxnSp macro="">
      <xdr:nvCxnSpPr>
        <xdr:cNvPr id="133" name="直線コネクタ 132"/>
        <xdr:cNvCxnSpPr/>
      </xdr:nvCxnSpPr>
      <xdr:spPr>
        <a:xfrm flipV="1">
          <a:off x="4114800" y="10519228"/>
          <a:ext cx="8382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4"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5" name="フローチャート : 判断 134"/>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57331</xdr:rowOff>
    </xdr:from>
    <xdr:to>
      <xdr:col>6</xdr:col>
      <xdr:colOff>0</xdr:colOff>
      <xdr:row>61</xdr:row>
      <xdr:rowOff>81462</xdr:rowOff>
    </xdr:to>
    <xdr:cxnSp macro="">
      <xdr:nvCxnSpPr>
        <xdr:cNvPr id="136" name="直線コネクタ 135"/>
        <xdr:cNvCxnSpPr/>
      </xdr:nvCxnSpPr>
      <xdr:spPr>
        <a:xfrm>
          <a:off x="3225800" y="10515781"/>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99604</xdr:rowOff>
    </xdr:from>
    <xdr:to>
      <xdr:col>6</xdr:col>
      <xdr:colOff>50800</xdr:colOff>
      <xdr:row>62</xdr:row>
      <xdr:rowOff>29754</xdr:rowOff>
    </xdr:to>
    <xdr:sp macro="" textlink="">
      <xdr:nvSpPr>
        <xdr:cNvPr id="137" name="フローチャート : 判断 136"/>
        <xdr:cNvSpPr/>
      </xdr:nvSpPr>
      <xdr:spPr>
        <a:xfrm>
          <a:off x="4064000" y="105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14531</xdr:rowOff>
    </xdr:from>
    <xdr:ext cx="736600" cy="259045"/>
    <xdr:sp macro="" textlink="">
      <xdr:nvSpPr>
        <xdr:cNvPr id="138" name="テキスト ボックス 137"/>
        <xdr:cNvSpPr txBox="1"/>
      </xdr:nvSpPr>
      <xdr:spPr>
        <a:xfrm>
          <a:off x="3733800" y="10644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125367</xdr:rowOff>
    </xdr:from>
    <xdr:to>
      <xdr:col>4</xdr:col>
      <xdr:colOff>482600</xdr:colOff>
      <xdr:row>61</xdr:row>
      <xdr:rowOff>57331</xdr:rowOff>
    </xdr:to>
    <xdr:cxnSp macro="">
      <xdr:nvCxnSpPr>
        <xdr:cNvPr id="139" name="直線コネクタ 138"/>
        <xdr:cNvCxnSpPr/>
      </xdr:nvCxnSpPr>
      <xdr:spPr>
        <a:xfrm>
          <a:off x="2336800" y="1041236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78922</xdr:rowOff>
    </xdr:from>
    <xdr:to>
      <xdr:col>4</xdr:col>
      <xdr:colOff>533400</xdr:colOff>
      <xdr:row>62</xdr:row>
      <xdr:rowOff>9072</xdr:rowOff>
    </xdr:to>
    <xdr:sp macro="" textlink="">
      <xdr:nvSpPr>
        <xdr:cNvPr id="140" name="フローチャート : 判断 139"/>
        <xdr:cNvSpPr/>
      </xdr:nvSpPr>
      <xdr:spPr>
        <a:xfrm>
          <a:off x="3175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165299</xdr:rowOff>
    </xdr:from>
    <xdr:ext cx="762000" cy="259045"/>
    <xdr:sp macro="" textlink="">
      <xdr:nvSpPr>
        <xdr:cNvPr id="141" name="テキスト ボックス 140"/>
        <xdr:cNvSpPr txBox="1"/>
      </xdr:nvSpPr>
      <xdr:spPr>
        <a:xfrm>
          <a:off x="2844800" y="106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125367</xdr:rowOff>
    </xdr:from>
    <xdr:to>
      <xdr:col>3</xdr:col>
      <xdr:colOff>279400</xdr:colOff>
      <xdr:row>61</xdr:row>
      <xdr:rowOff>67673</xdr:rowOff>
    </xdr:to>
    <xdr:cxnSp macro="">
      <xdr:nvCxnSpPr>
        <xdr:cNvPr id="142" name="直線コネクタ 141"/>
        <xdr:cNvCxnSpPr/>
      </xdr:nvCxnSpPr>
      <xdr:spPr>
        <a:xfrm flipV="1">
          <a:off x="1447800" y="10412367"/>
          <a:ext cx="8890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3084</xdr:rowOff>
    </xdr:from>
    <xdr:to>
      <xdr:col>3</xdr:col>
      <xdr:colOff>330200</xdr:colOff>
      <xdr:row>61</xdr:row>
      <xdr:rowOff>104684</xdr:rowOff>
    </xdr:to>
    <xdr:sp macro="" textlink="">
      <xdr:nvSpPr>
        <xdr:cNvPr id="143" name="フローチャート : 判断 142"/>
        <xdr:cNvSpPr/>
      </xdr:nvSpPr>
      <xdr:spPr>
        <a:xfrm>
          <a:off x="2286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89461</xdr:rowOff>
    </xdr:from>
    <xdr:ext cx="762000" cy="259045"/>
    <xdr:sp macro="" textlink="">
      <xdr:nvSpPr>
        <xdr:cNvPr id="144" name="テキスト ボックス 143"/>
        <xdr:cNvSpPr txBox="1"/>
      </xdr:nvSpPr>
      <xdr:spPr>
        <a:xfrm>
          <a:off x="1955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144417</xdr:rowOff>
    </xdr:from>
    <xdr:to>
      <xdr:col>2</xdr:col>
      <xdr:colOff>127000</xdr:colOff>
      <xdr:row>62</xdr:row>
      <xdr:rowOff>74567</xdr:rowOff>
    </xdr:to>
    <xdr:sp macro="" textlink="">
      <xdr:nvSpPr>
        <xdr:cNvPr id="145" name="フローチャート : 判断 144"/>
        <xdr:cNvSpPr/>
      </xdr:nvSpPr>
      <xdr:spPr>
        <a:xfrm>
          <a:off x="1397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59344</xdr:rowOff>
    </xdr:from>
    <xdr:ext cx="762000" cy="259045"/>
    <xdr:sp macro="" textlink="">
      <xdr:nvSpPr>
        <xdr:cNvPr id="146" name="テキスト ボックス 145"/>
        <xdr:cNvSpPr txBox="1"/>
      </xdr:nvSpPr>
      <xdr:spPr>
        <a:xfrm>
          <a:off x="1066800" y="1068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9978</xdr:rowOff>
    </xdr:from>
    <xdr:to>
      <xdr:col>7</xdr:col>
      <xdr:colOff>203200</xdr:colOff>
      <xdr:row>61</xdr:row>
      <xdr:rowOff>111578</xdr:rowOff>
    </xdr:to>
    <xdr:sp macro="" textlink="">
      <xdr:nvSpPr>
        <xdr:cNvPr id="152" name="円/楕円 151"/>
        <xdr:cNvSpPr/>
      </xdr:nvSpPr>
      <xdr:spPr>
        <a:xfrm>
          <a:off x="49022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26505</xdr:rowOff>
    </xdr:from>
    <xdr:ext cx="762000" cy="259045"/>
    <xdr:sp macro="" textlink="">
      <xdr:nvSpPr>
        <xdr:cNvPr id="153" name="財政構造の弾力性該当値テキスト"/>
        <xdr:cNvSpPr txBox="1"/>
      </xdr:nvSpPr>
      <xdr:spPr>
        <a:xfrm>
          <a:off x="5041900" y="103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30662</xdr:rowOff>
    </xdr:from>
    <xdr:to>
      <xdr:col>6</xdr:col>
      <xdr:colOff>50800</xdr:colOff>
      <xdr:row>61</xdr:row>
      <xdr:rowOff>132262</xdr:rowOff>
    </xdr:to>
    <xdr:sp macro="" textlink="">
      <xdr:nvSpPr>
        <xdr:cNvPr id="154" name="円/楕円 153"/>
        <xdr:cNvSpPr/>
      </xdr:nvSpPr>
      <xdr:spPr>
        <a:xfrm>
          <a:off x="4064000" y="104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142439</xdr:rowOff>
    </xdr:from>
    <xdr:ext cx="736600" cy="259045"/>
    <xdr:sp macro="" textlink="">
      <xdr:nvSpPr>
        <xdr:cNvPr id="155" name="テキスト ボックス 154"/>
        <xdr:cNvSpPr txBox="1"/>
      </xdr:nvSpPr>
      <xdr:spPr>
        <a:xfrm>
          <a:off x="3733800" y="10257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6531</xdr:rowOff>
    </xdr:from>
    <xdr:to>
      <xdr:col>4</xdr:col>
      <xdr:colOff>533400</xdr:colOff>
      <xdr:row>61</xdr:row>
      <xdr:rowOff>108131</xdr:rowOff>
    </xdr:to>
    <xdr:sp macro="" textlink="">
      <xdr:nvSpPr>
        <xdr:cNvPr id="156" name="円/楕円 155"/>
        <xdr:cNvSpPr/>
      </xdr:nvSpPr>
      <xdr:spPr>
        <a:xfrm>
          <a:off x="31750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118308</xdr:rowOff>
    </xdr:from>
    <xdr:ext cx="762000" cy="259045"/>
    <xdr:sp macro="" textlink="">
      <xdr:nvSpPr>
        <xdr:cNvPr id="157" name="テキスト ボックス 156"/>
        <xdr:cNvSpPr txBox="1"/>
      </xdr:nvSpPr>
      <xdr:spPr>
        <a:xfrm>
          <a:off x="2844800" y="1023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74567</xdr:rowOff>
    </xdr:from>
    <xdr:to>
      <xdr:col>3</xdr:col>
      <xdr:colOff>330200</xdr:colOff>
      <xdr:row>61</xdr:row>
      <xdr:rowOff>4717</xdr:rowOff>
    </xdr:to>
    <xdr:sp macro="" textlink="">
      <xdr:nvSpPr>
        <xdr:cNvPr id="158" name="円/楕円 157"/>
        <xdr:cNvSpPr/>
      </xdr:nvSpPr>
      <xdr:spPr>
        <a:xfrm>
          <a:off x="2286000" y="1036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14894</xdr:rowOff>
    </xdr:from>
    <xdr:ext cx="762000" cy="259045"/>
    <xdr:sp macro="" textlink="">
      <xdr:nvSpPr>
        <xdr:cNvPr id="159" name="テキスト ボックス 158"/>
        <xdr:cNvSpPr txBox="1"/>
      </xdr:nvSpPr>
      <xdr:spPr>
        <a:xfrm>
          <a:off x="1955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16873</xdr:rowOff>
    </xdr:from>
    <xdr:to>
      <xdr:col>2</xdr:col>
      <xdr:colOff>127000</xdr:colOff>
      <xdr:row>61</xdr:row>
      <xdr:rowOff>118473</xdr:rowOff>
    </xdr:to>
    <xdr:sp macro="" textlink="">
      <xdr:nvSpPr>
        <xdr:cNvPr id="160" name="円/楕円 159"/>
        <xdr:cNvSpPr/>
      </xdr:nvSpPr>
      <xdr:spPr>
        <a:xfrm>
          <a:off x="13970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128650</xdr:rowOff>
    </xdr:from>
    <xdr:ext cx="762000" cy="259045"/>
    <xdr:sp macro="" textlink="">
      <xdr:nvSpPr>
        <xdr:cNvPr id="161" name="テキスト ボックス 160"/>
        <xdr:cNvSpPr txBox="1"/>
      </xdr:nvSpPr>
      <xdr:spPr>
        <a:xfrm>
          <a:off x="1066800" y="1024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[105,893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これまでの職員数や職員手当の削減、非常勤特別職の報酬の見直しなどによる人件費の減により、類似団体と比較して良好な数値となっている。引き続き経常経費の抑制に努め、財政の健全化を図っていく。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154136</xdr:rowOff>
    </xdr:from>
    <xdr:to>
      <xdr:col>7</xdr:col>
      <xdr:colOff>152400</xdr:colOff>
      <xdr:row>89</xdr:row>
      <xdr:rowOff>57829</xdr:rowOff>
    </xdr:to>
    <xdr:cxnSp macro="">
      <xdr:nvCxnSpPr>
        <xdr:cNvPr id="190" name="直線コネクタ 189"/>
        <xdr:cNvCxnSpPr/>
      </xdr:nvCxnSpPr>
      <xdr:spPr>
        <a:xfrm flipV="1">
          <a:off x="4953000" y="13870136"/>
          <a:ext cx="0" cy="144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29906</xdr:rowOff>
    </xdr:from>
    <xdr:ext cx="762000" cy="259045"/>
    <xdr:sp macro="" textlink="">
      <xdr:nvSpPr>
        <xdr:cNvPr id="191" name="人件費・物件費等の状況最小値テキスト"/>
        <xdr:cNvSpPr txBox="1"/>
      </xdr:nvSpPr>
      <xdr:spPr>
        <a:xfrm>
          <a:off x="5041900" y="1528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1,885,055</a:t>
          </a:r>
          <a:endParaRPr kumimoji="1" lang="ja-JP" altLang="en-US" sz="1000" b="1">
            <a:latin typeface="ＭＳ Ｐゴシック"/>
          </a:endParaRPr>
        </a:p>
      </xdr:txBody>
    </xdr:sp>
    <xdr:clientData/>
  </xdr:oneCellAnchor>
  <xdr:twoCellAnchor>
    <xdr:from>
      <xdr:col>7</xdr:col>
      <xdr:colOff>63500</xdr:colOff>
      <xdr:row>89</xdr:row>
      <xdr:rowOff>57829</xdr:rowOff>
    </xdr:from>
    <xdr:to>
      <xdr:col>7</xdr:col>
      <xdr:colOff>241300</xdr:colOff>
      <xdr:row>89</xdr:row>
      <xdr:rowOff>57829</xdr:rowOff>
    </xdr:to>
    <xdr:cxnSp macro="">
      <xdr:nvCxnSpPr>
        <xdr:cNvPr id="192" name="直線コネクタ 191"/>
        <xdr:cNvCxnSpPr/>
      </xdr:nvCxnSpPr>
      <xdr:spPr>
        <a:xfrm>
          <a:off x="4864100" y="153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69063</xdr:rowOff>
    </xdr:from>
    <xdr:ext cx="762000" cy="259045"/>
    <xdr:sp macro="" textlink="">
      <xdr:nvSpPr>
        <xdr:cNvPr id="193" name="人件費・物件費等の状況最大値テキスト"/>
        <xdr:cNvSpPr txBox="1"/>
      </xdr:nvSpPr>
      <xdr:spPr>
        <a:xfrm>
          <a:off x="5041900" y="1361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86,369</a:t>
          </a:r>
          <a:endParaRPr kumimoji="1" lang="ja-JP" altLang="en-US" sz="1000" b="1">
            <a:latin typeface="ＭＳ Ｐゴシック"/>
          </a:endParaRPr>
        </a:p>
      </xdr:txBody>
    </xdr:sp>
    <xdr:clientData/>
  </xdr:oneCellAnchor>
  <xdr:twoCellAnchor>
    <xdr:from>
      <xdr:col>7</xdr:col>
      <xdr:colOff>63500</xdr:colOff>
      <xdr:row>80</xdr:row>
      <xdr:rowOff>154136</xdr:rowOff>
    </xdr:from>
    <xdr:to>
      <xdr:col>7</xdr:col>
      <xdr:colOff>241300</xdr:colOff>
      <xdr:row>80</xdr:row>
      <xdr:rowOff>154136</xdr:rowOff>
    </xdr:to>
    <xdr:cxnSp macro="">
      <xdr:nvCxnSpPr>
        <xdr:cNvPr id="194" name="直線コネクタ 193"/>
        <xdr:cNvCxnSpPr/>
      </xdr:nvCxnSpPr>
      <xdr:spPr>
        <a:xfrm>
          <a:off x="4864100" y="138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167377</xdr:rowOff>
    </xdr:from>
    <xdr:to>
      <xdr:col>7</xdr:col>
      <xdr:colOff>152400</xdr:colOff>
      <xdr:row>80</xdr:row>
      <xdr:rowOff>169839</xdr:rowOff>
    </xdr:to>
    <xdr:cxnSp macro="">
      <xdr:nvCxnSpPr>
        <xdr:cNvPr id="195" name="直線コネクタ 194"/>
        <xdr:cNvCxnSpPr/>
      </xdr:nvCxnSpPr>
      <xdr:spPr>
        <a:xfrm>
          <a:off x="4114800" y="13883377"/>
          <a:ext cx="838200" cy="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154618</xdr:rowOff>
    </xdr:from>
    <xdr:ext cx="762000" cy="259045"/>
    <xdr:sp macro="" textlink="">
      <xdr:nvSpPr>
        <xdr:cNvPr id="196" name="人件費・物件費等の状況平均値テキスト"/>
        <xdr:cNvSpPr txBox="1"/>
      </xdr:nvSpPr>
      <xdr:spPr>
        <a:xfrm>
          <a:off x="5041900" y="138706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152464</xdr:rowOff>
    </xdr:from>
    <xdr:to>
      <xdr:col>7</xdr:col>
      <xdr:colOff>203200</xdr:colOff>
      <xdr:row>81</xdr:row>
      <xdr:rowOff>82614</xdr:rowOff>
    </xdr:to>
    <xdr:sp macro="" textlink="">
      <xdr:nvSpPr>
        <xdr:cNvPr id="197" name="フローチャート : 判断 196"/>
        <xdr:cNvSpPr/>
      </xdr:nvSpPr>
      <xdr:spPr>
        <a:xfrm>
          <a:off x="4902200" y="1386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167377</xdr:rowOff>
    </xdr:from>
    <xdr:to>
      <xdr:col>6</xdr:col>
      <xdr:colOff>0</xdr:colOff>
      <xdr:row>80</xdr:row>
      <xdr:rowOff>169925</xdr:rowOff>
    </xdr:to>
    <xdr:cxnSp macro="">
      <xdr:nvCxnSpPr>
        <xdr:cNvPr id="198" name="直線コネクタ 197"/>
        <xdr:cNvCxnSpPr/>
      </xdr:nvCxnSpPr>
      <xdr:spPr>
        <a:xfrm flipV="1">
          <a:off x="3225800" y="13883377"/>
          <a:ext cx="889000" cy="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153960</xdr:rowOff>
    </xdr:from>
    <xdr:to>
      <xdr:col>6</xdr:col>
      <xdr:colOff>50800</xdr:colOff>
      <xdr:row>81</xdr:row>
      <xdr:rowOff>84110</xdr:rowOff>
    </xdr:to>
    <xdr:sp macro="" textlink="">
      <xdr:nvSpPr>
        <xdr:cNvPr id="199" name="フローチャート : 判断 198"/>
        <xdr:cNvSpPr/>
      </xdr:nvSpPr>
      <xdr:spPr>
        <a:xfrm>
          <a:off x="4064000" y="138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68887</xdr:rowOff>
    </xdr:from>
    <xdr:ext cx="736600" cy="259045"/>
    <xdr:sp macro="" textlink="">
      <xdr:nvSpPr>
        <xdr:cNvPr id="200" name="テキスト ボックス 199"/>
        <xdr:cNvSpPr txBox="1"/>
      </xdr:nvSpPr>
      <xdr:spPr>
        <a:xfrm>
          <a:off x="3733800" y="1395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167370</xdr:rowOff>
    </xdr:from>
    <xdr:to>
      <xdr:col>4</xdr:col>
      <xdr:colOff>482600</xdr:colOff>
      <xdr:row>80</xdr:row>
      <xdr:rowOff>169925</xdr:rowOff>
    </xdr:to>
    <xdr:cxnSp macro="">
      <xdr:nvCxnSpPr>
        <xdr:cNvPr id="201" name="直線コネクタ 200"/>
        <xdr:cNvCxnSpPr/>
      </xdr:nvCxnSpPr>
      <xdr:spPr>
        <a:xfrm>
          <a:off x="2336800" y="13883370"/>
          <a:ext cx="889000" cy="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160145</xdr:rowOff>
    </xdr:from>
    <xdr:to>
      <xdr:col>4</xdr:col>
      <xdr:colOff>533400</xdr:colOff>
      <xdr:row>81</xdr:row>
      <xdr:rowOff>90295</xdr:rowOff>
    </xdr:to>
    <xdr:sp macro="" textlink="">
      <xdr:nvSpPr>
        <xdr:cNvPr id="202" name="フローチャート : 判断 201"/>
        <xdr:cNvSpPr/>
      </xdr:nvSpPr>
      <xdr:spPr>
        <a:xfrm>
          <a:off x="3175000" y="1387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75072</xdr:rowOff>
    </xdr:from>
    <xdr:ext cx="762000" cy="259045"/>
    <xdr:sp macro="" textlink="">
      <xdr:nvSpPr>
        <xdr:cNvPr id="203" name="テキスト ボックス 202"/>
        <xdr:cNvSpPr txBox="1"/>
      </xdr:nvSpPr>
      <xdr:spPr>
        <a:xfrm>
          <a:off x="2844800" y="13962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166765</xdr:rowOff>
    </xdr:from>
    <xdr:to>
      <xdr:col>3</xdr:col>
      <xdr:colOff>279400</xdr:colOff>
      <xdr:row>80</xdr:row>
      <xdr:rowOff>167370</xdr:rowOff>
    </xdr:to>
    <xdr:cxnSp macro="">
      <xdr:nvCxnSpPr>
        <xdr:cNvPr id="204" name="直線コネクタ 203"/>
        <xdr:cNvCxnSpPr/>
      </xdr:nvCxnSpPr>
      <xdr:spPr>
        <a:xfrm>
          <a:off x="1447800" y="13882765"/>
          <a:ext cx="889000" cy="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146245</xdr:rowOff>
    </xdr:from>
    <xdr:to>
      <xdr:col>3</xdr:col>
      <xdr:colOff>330200</xdr:colOff>
      <xdr:row>81</xdr:row>
      <xdr:rowOff>76395</xdr:rowOff>
    </xdr:to>
    <xdr:sp macro="" textlink="">
      <xdr:nvSpPr>
        <xdr:cNvPr id="205" name="フローチャート : 判断 204"/>
        <xdr:cNvSpPr/>
      </xdr:nvSpPr>
      <xdr:spPr>
        <a:xfrm>
          <a:off x="2286000" y="1386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61172</xdr:rowOff>
    </xdr:from>
    <xdr:ext cx="762000" cy="259045"/>
    <xdr:sp macro="" textlink="">
      <xdr:nvSpPr>
        <xdr:cNvPr id="206" name="テキスト ボックス 205"/>
        <xdr:cNvSpPr txBox="1"/>
      </xdr:nvSpPr>
      <xdr:spPr>
        <a:xfrm>
          <a:off x="1955800" y="1394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145255</xdr:rowOff>
    </xdr:from>
    <xdr:to>
      <xdr:col>2</xdr:col>
      <xdr:colOff>127000</xdr:colOff>
      <xdr:row>81</xdr:row>
      <xdr:rowOff>75405</xdr:rowOff>
    </xdr:to>
    <xdr:sp macro="" textlink="">
      <xdr:nvSpPr>
        <xdr:cNvPr id="207" name="フローチャート : 判断 206"/>
        <xdr:cNvSpPr/>
      </xdr:nvSpPr>
      <xdr:spPr>
        <a:xfrm>
          <a:off x="1397000" y="1386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60182</xdr:rowOff>
    </xdr:from>
    <xdr:ext cx="762000" cy="259045"/>
    <xdr:sp macro="" textlink="">
      <xdr:nvSpPr>
        <xdr:cNvPr id="208" name="テキスト ボックス 207"/>
        <xdr:cNvSpPr txBox="1"/>
      </xdr:nvSpPr>
      <xdr:spPr>
        <a:xfrm>
          <a:off x="1066800" y="1394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138,484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119039</xdr:rowOff>
    </xdr:from>
    <xdr:to>
      <xdr:col>7</xdr:col>
      <xdr:colOff>203200</xdr:colOff>
      <xdr:row>81</xdr:row>
      <xdr:rowOff>49189</xdr:rowOff>
    </xdr:to>
    <xdr:sp macro="" textlink="">
      <xdr:nvSpPr>
        <xdr:cNvPr id="214" name="円/楕円 213"/>
        <xdr:cNvSpPr/>
      </xdr:nvSpPr>
      <xdr:spPr>
        <a:xfrm>
          <a:off x="4902200" y="1383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40316</xdr:rowOff>
    </xdr:from>
    <xdr:ext cx="762000" cy="259045"/>
    <xdr:sp macro="" textlink="">
      <xdr:nvSpPr>
        <xdr:cNvPr id="215" name="人件費・物件費等の状況該当値テキスト"/>
        <xdr:cNvSpPr txBox="1"/>
      </xdr:nvSpPr>
      <xdr:spPr>
        <a:xfrm>
          <a:off x="5041900" y="1375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105,893</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116577</xdr:rowOff>
    </xdr:from>
    <xdr:to>
      <xdr:col>6</xdr:col>
      <xdr:colOff>50800</xdr:colOff>
      <xdr:row>81</xdr:row>
      <xdr:rowOff>46727</xdr:rowOff>
    </xdr:to>
    <xdr:sp macro="" textlink="">
      <xdr:nvSpPr>
        <xdr:cNvPr id="216" name="円/楕円 215"/>
        <xdr:cNvSpPr/>
      </xdr:nvSpPr>
      <xdr:spPr>
        <a:xfrm>
          <a:off x="4064000" y="1383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56904</xdr:rowOff>
    </xdr:from>
    <xdr:ext cx="736600" cy="259045"/>
    <xdr:sp macro="" textlink="">
      <xdr:nvSpPr>
        <xdr:cNvPr id="217" name="テキスト ボックス 216"/>
        <xdr:cNvSpPr txBox="1"/>
      </xdr:nvSpPr>
      <xdr:spPr>
        <a:xfrm>
          <a:off x="3733800" y="13601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102,832</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119125</xdr:rowOff>
    </xdr:from>
    <xdr:to>
      <xdr:col>4</xdr:col>
      <xdr:colOff>533400</xdr:colOff>
      <xdr:row>81</xdr:row>
      <xdr:rowOff>49275</xdr:rowOff>
    </xdr:to>
    <xdr:sp macro="" textlink="">
      <xdr:nvSpPr>
        <xdr:cNvPr id="218" name="円/楕円 217"/>
        <xdr:cNvSpPr/>
      </xdr:nvSpPr>
      <xdr:spPr>
        <a:xfrm>
          <a:off x="3175000" y="1383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59452</xdr:rowOff>
    </xdr:from>
    <xdr:ext cx="762000" cy="259045"/>
    <xdr:sp macro="" textlink="">
      <xdr:nvSpPr>
        <xdr:cNvPr id="219" name="テキスト ボックス 218"/>
        <xdr:cNvSpPr txBox="1"/>
      </xdr:nvSpPr>
      <xdr:spPr>
        <a:xfrm>
          <a:off x="2844800" y="1360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105,999</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116570</xdr:rowOff>
    </xdr:from>
    <xdr:to>
      <xdr:col>3</xdr:col>
      <xdr:colOff>330200</xdr:colOff>
      <xdr:row>81</xdr:row>
      <xdr:rowOff>46720</xdr:rowOff>
    </xdr:to>
    <xdr:sp macro="" textlink="">
      <xdr:nvSpPr>
        <xdr:cNvPr id="220" name="円/楕円 219"/>
        <xdr:cNvSpPr/>
      </xdr:nvSpPr>
      <xdr:spPr>
        <a:xfrm>
          <a:off x="2286000" y="1383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56897</xdr:rowOff>
    </xdr:from>
    <xdr:ext cx="762000" cy="259045"/>
    <xdr:sp macro="" textlink="">
      <xdr:nvSpPr>
        <xdr:cNvPr id="221" name="テキスト ボックス 220"/>
        <xdr:cNvSpPr txBox="1"/>
      </xdr:nvSpPr>
      <xdr:spPr>
        <a:xfrm>
          <a:off x="1955800" y="1360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102,821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115965</xdr:rowOff>
    </xdr:from>
    <xdr:to>
      <xdr:col>2</xdr:col>
      <xdr:colOff>127000</xdr:colOff>
      <xdr:row>81</xdr:row>
      <xdr:rowOff>46115</xdr:rowOff>
    </xdr:to>
    <xdr:sp macro="" textlink="">
      <xdr:nvSpPr>
        <xdr:cNvPr id="222" name="円/楕円 221"/>
        <xdr:cNvSpPr/>
      </xdr:nvSpPr>
      <xdr:spPr>
        <a:xfrm>
          <a:off x="1397000" y="1383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56292</xdr:rowOff>
    </xdr:from>
    <xdr:ext cx="762000" cy="259045"/>
    <xdr:sp macro="" textlink="">
      <xdr:nvSpPr>
        <xdr:cNvPr id="223" name="テキスト ボックス 222"/>
        <xdr:cNvSpPr txBox="1"/>
      </xdr:nvSpPr>
      <xdr:spPr>
        <a:xfrm>
          <a:off x="1066800" y="13600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102,071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国家公務員の時限的（</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年間）な給与改定特例法による措置が</a:t>
          </a:r>
          <a:r>
            <a:rPr lang="ja-JP" altLang="en-US" sz="1100">
              <a:solidFill>
                <a:schemeClr val="dk1"/>
              </a:solidFill>
              <a:effectLst/>
              <a:latin typeface="+mn-lt"/>
              <a:ea typeface="+mn-ea"/>
              <a:cs typeface="+mn-cs"/>
            </a:rPr>
            <a:t>終了したことにより、前年に比べて大幅に数値がマイナス</a:t>
          </a:r>
          <a:r>
            <a:rPr lang="ja-JP" altLang="ja-JP" sz="1100" b="0" i="0" baseline="0">
              <a:solidFill>
                <a:schemeClr val="dk1"/>
              </a:solidFill>
              <a:effectLst/>
              <a:latin typeface="+mn-lt"/>
              <a:ea typeface="+mn-ea"/>
              <a:cs typeface="+mn-cs"/>
            </a:rPr>
            <a:t>となっている。引き続き給与水準の適正化に努める。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7196</xdr:rowOff>
    </xdr:from>
    <xdr:to>
      <xdr:col>24</xdr:col>
      <xdr:colOff>558800</xdr:colOff>
      <xdr:row>88</xdr:row>
      <xdr:rowOff>68368</xdr:rowOff>
    </xdr:to>
    <xdr:cxnSp macro="">
      <xdr:nvCxnSpPr>
        <xdr:cNvPr id="252" name="直線コネクタ 251"/>
        <xdr:cNvCxnSpPr/>
      </xdr:nvCxnSpPr>
      <xdr:spPr>
        <a:xfrm flipV="1">
          <a:off x="17018000" y="14066096"/>
          <a:ext cx="0" cy="1089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40445</xdr:rowOff>
    </xdr:from>
    <xdr:ext cx="762000" cy="259045"/>
    <xdr:sp macro="" textlink="">
      <xdr:nvSpPr>
        <xdr:cNvPr id="253" name="給与水準   （国との比較）最小値テキスト"/>
        <xdr:cNvSpPr txBox="1"/>
      </xdr:nvSpPr>
      <xdr:spPr>
        <a:xfrm>
          <a:off x="17106900" y="1512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88</xdr:row>
      <xdr:rowOff>68368</xdr:rowOff>
    </xdr:from>
    <xdr:to>
      <xdr:col>24</xdr:col>
      <xdr:colOff>647700</xdr:colOff>
      <xdr:row>88</xdr:row>
      <xdr:rowOff>68368</xdr:rowOff>
    </xdr:to>
    <xdr:cxnSp macro="">
      <xdr:nvCxnSpPr>
        <xdr:cNvPr id="254" name="直線コネクタ 253"/>
        <xdr:cNvCxnSpPr/>
      </xdr:nvCxnSpPr>
      <xdr:spPr>
        <a:xfrm>
          <a:off x="16929100" y="15155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93573</xdr:rowOff>
    </xdr:from>
    <xdr:ext cx="762000" cy="259045"/>
    <xdr:sp macro="" textlink="">
      <xdr:nvSpPr>
        <xdr:cNvPr id="255" name="給与水準   （国との比較）最大値テキスト"/>
        <xdr:cNvSpPr txBox="1"/>
      </xdr:nvSpPr>
      <xdr:spPr>
        <a:xfrm>
          <a:off x="17106900" y="1380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24</xdr:col>
      <xdr:colOff>469900</xdr:colOff>
      <xdr:row>82</xdr:row>
      <xdr:rowOff>7196</xdr:rowOff>
    </xdr:from>
    <xdr:to>
      <xdr:col>24</xdr:col>
      <xdr:colOff>647700</xdr:colOff>
      <xdr:row>82</xdr:row>
      <xdr:rowOff>7196</xdr:rowOff>
    </xdr:to>
    <xdr:cxnSp macro="">
      <xdr:nvCxnSpPr>
        <xdr:cNvPr id="256" name="直線コネクタ 255"/>
        <xdr:cNvCxnSpPr/>
      </xdr:nvCxnSpPr>
      <xdr:spPr>
        <a:xfrm>
          <a:off x="16929100" y="1406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97579</xdr:rowOff>
    </xdr:from>
    <xdr:to>
      <xdr:col>24</xdr:col>
      <xdr:colOff>558800</xdr:colOff>
      <xdr:row>88</xdr:row>
      <xdr:rowOff>140759</xdr:rowOff>
    </xdr:to>
    <xdr:cxnSp macro="">
      <xdr:nvCxnSpPr>
        <xdr:cNvPr id="257" name="直線コネクタ 256"/>
        <xdr:cNvCxnSpPr/>
      </xdr:nvCxnSpPr>
      <xdr:spPr>
        <a:xfrm flipV="1">
          <a:off x="16179800" y="14842279"/>
          <a:ext cx="8382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55050</xdr:rowOff>
    </xdr:from>
    <xdr:ext cx="762000" cy="259045"/>
    <xdr:sp macro="" textlink="">
      <xdr:nvSpPr>
        <xdr:cNvPr id="258" name="給与水準   （国との比較）平均値テキスト"/>
        <xdr:cNvSpPr txBox="1"/>
      </xdr:nvSpPr>
      <xdr:spPr>
        <a:xfrm>
          <a:off x="17106900" y="147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82973</xdr:rowOff>
    </xdr:from>
    <xdr:to>
      <xdr:col>24</xdr:col>
      <xdr:colOff>609600</xdr:colOff>
      <xdr:row>87</xdr:row>
      <xdr:rowOff>13123</xdr:rowOff>
    </xdr:to>
    <xdr:sp macro="" textlink="">
      <xdr:nvSpPr>
        <xdr:cNvPr id="259" name="フローチャート : 判断 258"/>
        <xdr:cNvSpPr/>
      </xdr:nvSpPr>
      <xdr:spPr>
        <a:xfrm>
          <a:off x="169672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132714</xdr:rowOff>
    </xdr:from>
    <xdr:to>
      <xdr:col>23</xdr:col>
      <xdr:colOff>406400</xdr:colOff>
      <xdr:row>88</xdr:row>
      <xdr:rowOff>140759</xdr:rowOff>
    </xdr:to>
    <xdr:cxnSp macro="">
      <xdr:nvCxnSpPr>
        <xdr:cNvPr id="260" name="直線コネクタ 259"/>
        <xdr:cNvCxnSpPr/>
      </xdr:nvCxnSpPr>
      <xdr:spPr>
        <a:xfrm>
          <a:off x="15290800" y="15220314"/>
          <a:ext cx="8890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53763</xdr:rowOff>
    </xdr:from>
    <xdr:to>
      <xdr:col>23</xdr:col>
      <xdr:colOff>457200</xdr:colOff>
      <xdr:row>88</xdr:row>
      <xdr:rowOff>155363</xdr:rowOff>
    </xdr:to>
    <xdr:sp macro="" textlink="">
      <xdr:nvSpPr>
        <xdr:cNvPr id="261" name="フローチャート : 判断 260"/>
        <xdr:cNvSpPr/>
      </xdr:nvSpPr>
      <xdr:spPr>
        <a:xfrm>
          <a:off x="16129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165540</xdr:rowOff>
    </xdr:from>
    <xdr:ext cx="736600" cy="259045"/>
    <xdr:sp macro="" textlink="">
      <xdr:nvSpPr>
        <xdr:cNvPr id="262" name="テキスト ボックス 261"/>
        <xdr:cNvSpPr txBox="1"/>
      </xdr:nvSpPr>
      <xdr:spPr>
        <a:xfrm>
          <a:off x="15798800" y="14910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165946</xdr:rowOff>
    </xdr:from>
    <xdr:to>
      <xdr:col>22</xdr:col>
      <xdr:colOff>203200</xdr:colOff>
      <xdr:row>88</xdr:row>
      <xdr:rowOff>132714</xdr:rowOff>
    </xdr:to>
    <xdr:cxnSp macro="">
      <xdr:nvCxnSpPr>
        <xdr:cNvPr id="263" name="直線コネクタ 262"/>
        <xdr:cNvCxnSpPr/>
      </xdr:nvCxnSpPr>
      <xdr:spPr>
        <a:xfrm>
          <a:off x="14401800" y="14910646"/>
          <a:ext cx="889000" cy="30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57786</xdr:rowOff>
    </xdr:from>
    <xdr:to>
      <xdr:col>22</xdr:col>
      <xdr:colOff>254000</xdr:colOff>
      <xdr:row>88</xdr:row>
      <xdr:rowOff>159386</xdr:rowOff>
    </xdr:to>
    <xdr:sp macro="" textlink="">
      <xdr:nvSpPr>
        <xdr:cNvPr id="264" name="フローチャート : 判断 263"/>
        <xdr:cNvSpPr/>
      </xdr:nvSpPr>
      <xdr:spPr>
        <a:xfrm>
          <a:off x="15240000" y="1514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169563</xdr:rowOff>
    </xdr:from>
    <xdr:ext cx="762000" cy="259045"/>
    <xdr:sp macro="" textlink="">
      <xdr:nvSpPr>
        <xdr:cNvPr id="265" name="テキスト ボックス 264"/>
        <xdr:cNvSpPr txBox="1"/>
      </xdr:nvSpPr>
      <xdr:spPr>
        <a:xfrm>
          <a:off x="14909800" y="1491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149861</xdr:rowOff>
    </xdr:from>
    <xdr:to>
      <xdr:col>21</xdr:col>
      <xdr:colOff>0</xdr:colOff>
      <xdr:row>86</xdr:row>
      <xdr:rowOff>165946</xdr:rowOff>
    </xdr:to>
    <xdr:cxnSp macro="">
      <xdr:nvCxnSpPr>
        <xdr:cNvPr id="266" name="直線コネクタ 265"/>
        <xdr:cNvCxnSpPr/>
      </xdr:nvCxnSpPr>
      <xdr:spPr>
        <a:xfrm>
          <a:off x="13512800" y="14894561"/>
          <a:ext cx="8890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78952</xdr:rowOff>
    </xdr:from>
    <xdr:to>
      <xdr:col>21</xdr:col>
      <xdr:colOff>50800</xdr:colOff>
      <xdr:row>87</xdr:row>
      <xdr:rowOff>9102</xdr:rowOff>
    </xdr:to>
    <xdr:sp macro="" textlink="">
      <xdr:nvSpPr>
        <xdr:cNvPr id="267" name="フローチャート : 判断 266"/>
        <xdr:cNvSpPr/>
      </xdr:nvSpPr>
      <xdr:spPr>
        <a:xfrm>
          <a:off x="14351000" y="1482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19279</xdr:rowOff>
    </xdr:from>
    <xdr:ext cx="762000" cy="259045"/>
    <xdr:sp macro="" textlink="">
      <xdr:nvSpPr>
        <xdr:cNvPr id="268" name="テキスト ボックス 267"/>
        <xdr:cNvSpPr txBox="1"/>
      </xdr:nvSpPr>
      <xdr:spPr>
        <a:xfrm>
          <a:off x="14020800" y="1459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58843</xdr:rowOff>
    </xdr:from>
    <xdr:to>
      <xdr:col>19</xdr:col>
      <xdr:colOff>533400</xdr:colOff>
      <xdr:row>86</xdr:row>
      <xdr:rowOff>160443</xdr:rowOff>
    </xdr:to>
    <xdr:sp macro="" textlink="">
      <xdr:nvSpPr>
        <xdr:cNvPr id="269" name="フローチャート : 判断 268"/>
        <xdr:cNvSpPr/>
      </xdr:nvSpPr>
      <xdr:spPr>
        <a:xfrm>
          <a:off x="13462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170620</xdr:rowOff>
    </xdr:from>
    <xdr:ext cx="762000" cy="259045"/>
    <xdr:sp macro="" textlink="">
      <xdr:nvSpPr>
        <xdr:cNvPr id="270" name="テキスト ボックス 269"/>
        <xdr:cNvSpPr txBox="1"/>
      </xdr:nvSpPr>
      <xdr:spPr>
        <a:xfrm>
          <a:off x="13131800" y="1457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46779</xdr:rowOff>
    </xdr:from>
    <xdr:to>
      <xdr:col>24</xdr:col>
      <xdr:colOff>609600</xdr:colOff>
      <xdr:row>86</xdr:row>
      <xdr:rowOff>148379</xdr:rowOff>
    </xdr:to>
    <xdr:sp macro="" textlink="">
      <xdr:nvSpPr>
        <xdr:cNvPr id="276" name="円/楕円 275"/>
        <xdr:cNvSpPr/>
      </xdr:nvSpPr>
      <xdr:spPr>
        <a:xfrm>
          <a:off x="16967200" y="1479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63306</xdr:rowOff>
    </xdr:from>
    <xdr:ext cx="762000" cy="259045"/>
    <xdr:sp macro="" textlink="">
      <xdr:nvSpPr>
        <xdr:cNvPr id="277" name="給与水準   （国との比較）該当値テキスト"/>
        <xdr:cNvSpPr txBox="1"/>
      </xdr:nvSpPr>
      <xdr:spPr>
        <a:xfrm>
          <a:off x="17106900" y="14636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89959</xdr:rowOff>
    </xdr:from>
    <xdr:to>
      <xdr:col>23</xdr:col>
      <xdr:colOff>457200</xdr:colOff>
      <xdr:row>89</xdr:row>
      <xdr:rowOff>20109</xdr:rowOff>
    </xdr:to>
    <xdr:sp macro="" textlink="">
      <xdr:nvSpPr>
        <xdr:cNvPr id="278" name="円/楕円 277"/>
        <xdr:cNvSpPr/>
      </xdr:nvSpPr>
      <xdr:spPr>
        <a:xfrm>
          <a:off x="16129000" y="1517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4886</xdr:rowOff>
    </xdr:from>
    <xdr:ext cx="736600" cy="259045"/>
    <xdr:sp macro="" textlink="">
      <xdr:nvSpPr>
        <xdr:cNvPr id="279" name="テキスト ボックス 278"/>
        <xdr:cNvSpPr txBox="1"/>
      </xdr:nvSpPr>
      <xdr:spPr>
        <a:xfrm>
          <a:off x="15798800" y="15263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81914</xdr:rowOff>
    </xdr:from>
    <xdr:to>
      <xdr:col>22</xdr:col>
      <xdr:colOff>254000</xdr:colOff>
      <xdr:row>89</xdr:row>
      <xdr:rowOff>12064</xdr:rowOff>
    </xdr:to>
    <xdr:sp macro="" textlink="">
      <xdr:nvSpPr>
        <xdr:cNvPr id="280" name="円/楕円 279"/>
        <xdr:cNvSpPr/>
      </xdr:nvSpPr>
      <xdr:spPr>
        <a:xfrm>
          <a:off x="15240000" y="1516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168291</xdr:rowOff>
    </xdr:from>
    <xdr:ext cx="762000" cy="259045"/>
    <xdr:sp macro="" textlink="">
      <xdr:nvSpPr>
        <xdr:cNvPr id="281" name="テキスト ボックス 280"/>
        <xdr:cNvSpPr txBox="1"/>
      </xdr:nvSpPr>
      <xdr:spPr>
        <a:xfrm>
          <a:off x="14909800" y="1525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115146</xdr:rowOff>
    </xdr:from>
    <xdr:to>
      <xdr:col>21</xdr:col>
      <xdr:colOff>50800</xdr:colOff>
      <xdr:row>87</xdr:row>
      <xdr:rowOff>45296</xdr:rowOff>
    </xdr:to>
    <xdr:sp macro="" textlink="">
      <xdr:nvSpPr>
        <xdr:cNvPr id="282" name="円/楕円 281"/>
        <xdr:cNvSpPr/>
      </xdr:nvSpPr>
      <xdr:spPr>
        <a:xfrm>
          <a:off x="14351000" y="148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30073</xdr:rowOff>
    </xdr:from>
    <xdr:ext cx="762000" cy="259045"/>
    <xdr:sp macro="" textlink="">
      <xdr:nvSpPr>
        <xdr:cNvPr id="283" name="テキスト ボックス 282"/>
        <xdr:cNvSpPr txBox="1"/>
      </xdr:nvSpPr>
      <xdr:spPr>
        <a:xfrm>
          <a:off x="14020800" y="1494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99061</xdr:rowOff>
    </xdr:from>
    <xdr:to>
      <xdr:col>19</xdr:col>
      <xdr:colOff>533400</xdr:colOff>
      <xdr:row>87</xdr:row>
      <xdr:rowOff>29211</xdr:rowOff>
    </xdr:to>
    <xdr:sp macro="" textlink="">
      <xdr:nvSpPr>
        <xdr:cNvPr id="284" name="円/楕円 283"/>
        <xdr:cNvSpPr/>
      </xdr:nvSpPr>
      <xdr:spPr>
        <a:xfrm>
          <a:off x="13462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13988</xdr:rowOff>
    </xdr:from>
    <xdr:ext cx="762000" cy="259045"/>
    <xdr:sp macro="" textlink="">
      <xdr:nvSpPr>
        <xdr:cNvPr id="285" name="テキスト ボックス 284"/>
        <xdr:cNvSpPr txBox="1"/>
      </xdr:nvSpPr>
      <xdr:spPr>
        <a:xfrm>
          <a:off x="13131800" y="1493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当市の定員適正化計画では、平成</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年から平成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年までに職員数を</a:t>
          </a:r>
          <a:r>
            <a:rPr lang="en-US" altLang="ja-JP" sz="1100" b="0" i="0" baseline="0">
              <a:solidFill>
                <a:schemeClr val="dk1"/>
              </a:solidFill>
              <a:effectLst/>
              <a:latin typeface="+mn-lt"/>
              <a:ea typeface="+mn-ea"/>
              <a:cs typeface="+mn-cs"/>
            </a:rPr>
            <a:t>405</a:t>
          </a:r>
          <a:r>
            <a:rPr lang="ja-JP" altLang="ja-JP" sz="1100" b="0" i="0" baseline="0">
              <a:solidFill>
                <a:schemeClr val="dk1"/>
              </a:solidFill>
              <a:effectLst/>
              <a:latin typeface="+mn-lt"/>
              <a:ea typeface="+mn-ea"/>
              <a:cs typeface="+mn-cs"/>
            </a:rPr>
            <a:t>人から</a:t>
          </a:r>
          <a:r>
            <a:rPr lang="en-US" altLang="ja-JP" sz="1100" b="0" i="0" baseline="0">
              <a:solidFill>
                <a:schemeClr val="dk1"/>
              </a:solidFill>
              <a:effectLst/>
              <a:latin typeface="+mn-lt"/>
              <a:ea typeface="+mn-ea"/>
              <a:cs typeface="+mn-cs"/>
            </a:rPr>
            <a:t>385</a:t>
          </a:r>
          <a:r>
            <a:rPr lang="ja-JP" altLang="ja-JP" sz="1100" b="0" i="0" baseline="0">
              <a:solidFill>
                <a:schemeClr val="dk1"/>
              </a:solidFill>
              <a:effectLst/>
              <a:latin typeface="+mn-lt"/>
              <a:ea typeface="+mn-ea"/>
              <a:cs typeface="+mn-cs"/>
            </a:rPr>
            <a:t>人へ</a:t>
          </a:r>
          <a:r>
            <a:rPr lang="en-US" altLang="ja-JP" sz="1100" b="0" i="0" baseline="0">
              <a:solidFill>
                <a:schemeClr val="dk1"/>
              </a:solidFill>
              <a:effectLst/>
              <a:latin typeface="+mn-lt"/>
              <a:ea typeface="+mn-ea"/>
              <a:cs typeface="+mn-cs"/>
            </a:rPr>
            <a:t>4.9</a:t>
          </a:r>
          <a:r>
            <a:rPr lang="ja-JP" altLang="ja-JP" sz="1100" b="0" i="0" baseline="0">
              <a:solidFill>
                <a:schemeClr val="dk1"/>
              </a:solidFill>
              <a:effectLst/>
              <a:latin typeface="+mn-lt"/>
              <a:ea typeface="+mn-ea"/>
              <a:cs typeface="+mn-cs"/>
            </a:rPr>
            <a:t>％削減することを目標としていたが、平成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年４月１日には</a:t>
          </a:r>
          <a:r>
            <a:rPr lang="en-US" altLang="ja-JP" sz="1100" b="0" i="0" baseline="0">
              <a:solidFill>
                <a:schemeClr val="dk1"/>
              </a:solidFill>
              <a:effectLst/>
              <a:latin typeface="+mn-lt"/>
              <a:ea typeface="+mn-ea"/>
              <a:cs typeface="+mn-cs"/>
            </a:rPr>
            <a:t>333</a:t>
          </a:r>
          <a:r>
            <a:rPr lang="ja-JP" altLang="ja-JP" sz="1100" b="0" i="0" baseline="0">
              <a:solidFill>
                <a:schemeClr val="dk1"/>
              </a:solidFill>
              <a:effectLst/>
              <a:latin typeface="+mn-lt"/>
              <a:ea typeface="+mn-ea"/>
              <a:cs typeface="+mn-cs"/>
            </a:rPr>
            <a:t>人、</a:t>
          </a:r>
          <a:r>
            <a:rPr lang="en-US" altLang="ja-JP" sz="1100" b="0" i="0" baseline="0">
              <a:solidFill>
                <a:schemeClr val="dk1"/>
              </a:solidFill>
              <a:effectLst/>
              <a:latin typeface="+mn-lt"/>
              <a:ea typeface="+mn-ea"/>
              <a:cs typeface="+mn-cs"/>
            </a:rPr>
            <a:t>17.8</a:t>
          </a:r>
          <a:r>
            <a:rPr lang="ja-JP" altLang="ja-JP" sz="1100" b="0" i="0" baseline="0">
              <a:solidFill>
                <a:schemeClr val="dk1"/>
              </a:solidFill>
              <a:effectLst/>
              <a:latin typeface="+mn-lt"/>
              <a:ea typeface="+mn-ea"/>
              <a:cs typeface="+mn-cs"/>
            </a:rPr>
            <a:t>％の減となり計画を大きく上回る実績となっている。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155726</xdr:rowOff>
    </xdr:from>
    <xdr:to>
      <xdr:col>24</xdr:col>
      <xdr:colOff>558800</xdr:colOff>
      <xdr:row>67</xdr:row>
      <xdr:rowOff>55880</xdr:rowOff>
    </xdr:to>
    <xdr:cxnSp macro="">
      <xdr:nvCxnSpPr>
        <xdr:cNvPr id="317" name="直線コネクタ 316"/>
        <xdr:cNvCxnSpPr/>
      </xdr:nvCxnSpPr>
      <xdr:spPr>
        <a:xfrm flipV="1">
          <a:off x="17018000" y="10099826"/>
          <a:ext cx="0" cy="1443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17.01</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70653</xdr:rowOff>
    </xdr:from>
    <xdr:ext cx="762000" cy="259045"/>
    <xdr:sp macro="" textlink="">
      <xdr:nvSpPr>
        <xdr:cNvPr id="320" name="定員管理の状況最大値テキスト"/>
        <xdr:cNvSpPr txBox="1"/>
      </xdr:nvSpPr>
      <xdr:spPr>
        <a:xfrm>
          <a:off x="17106900" y="984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24</xdr:col>
      <xdr:colOff>469900</xdr:colOff>
      <xdr:row>58</xdr:row>
      <xdr:rowOff>155726</xdr:rowOff>
    </xdr:from>
    <xdr:to>
      <xdr:col>24</xdr:col>
      <xdr:colOff>647700</xdr:colOff>
      <xdr:row>58</xdr:row>
      <xdr:rowOff>155726</xdr:rowOff>
    </xdr:to>
    <xdr:cxnSp macro="">
      <xdr:nvCxnSpPr>
        <xdr:cNvPr id="321" name="直線コネクタ 320"/>
        <xdr:cNvCxnSpPr/>
      </xdr:nvCxnSpPr>
      <xdr:spPr>
        <a:xfrm>
          <a:off x="16929100" y="1009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61020</xdr:rowOff>
    </xdr:from>
    <xdr:to>
      <xdr:col>24</xdr:col>
      <xdr:colOff>558800</xdr:colOff>
      <xdr:row>60</xdr:row>
      <xdr:rowOff>62170</xdr:rowOff>
    </xdr:to>
    <xdr:cxnSp macro="">
      <xdr:nvCxnSpPr>
        <xdr:cNvPr id="322" name="直線コネクタ 321"/>
        <xdr:cNvCxnSpPr/>
      </xdr:nvCxnSpPr>
      <xdr:spPr>
        <a:xfrm>
          <a:off x="16179800" y="10348020"/>
          <a:ext cx="8382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126836</xdr:rowOff>
    </xdr:from>
    <xdr:ext cx="762000" cy="259045"/>
    <xdr:sp macro="" textlink="">
      <xdr:nvSpPr>
        <xdr:cNvPr id="323" name="定員管理の状況平均値テキスト"/>
        <xdr:cNvSpPr txBox="1"/>
      </xdr:nvSpPr>
      <xdr:spPr>
        <a:xfrm>
          <a:off x="17106900" y="1058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154759</xdr:rowOff>
    </xdr:from>
    <xdr:to>
      <xdr:col>24</xdr:col>
      <xdr:colOff>609600</xdr:colOff>
      <xdr:row>62</xdr:row>
      <xdr:rowOff>84909</xdr:rowOff>
    </xdr:to>
    <xdr:sp macro="" textlink="">
      <xdr:nvSpPr>
        <xdr:cNvPr id="324" name="フローチャート : 判断 323"/>
        <xdr:cNvSpPr/>
      </xdr:nvSpPr>
      <xdr:spPr>
        <a:xfrm>
          <a:off x="169672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61020</xdr:rowOff>
    </xdr:from>
    <xdr:to>
      <xdr:col>23</xdr:col>
      <xdr:colOff>406400</xdr:colOff>
      <xdr:row>60</xdr:row>
      <xdr:rowOff>75958</xdr:rowOff>
    </xdr:to>
    <xdr:cxnSp macro="">
      <xdr:nvCxnSpPr>
        <xdr:cNvPr id="325" name="直線コネクタ 324"/>
        <xdr:cNvCxnSpPr/>
      </xdr:nvCxnSpPr>
      <xdr:spPr>
        <a:xfrm flipV="1">
          <a:off x="15290800" y="10348020"/>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159355</xdr:rowOff>
    </xdr:from>
    <xdr:to>
      <xdr:col>23</xdr:col>
      <xdr:colOff>457200</xdr:colOff>
      <xdr:row>62</xdr:row>
      <xdr:rowOff>89505</xdr:rowOff>
    </xdr:to>
    <xdr:sp macro="" textlink="">
      <xdr:nvSpPr>
        <xdr:cNvPr id="326" name="フローチャート : 判断 325"/>
        <xdr:cNvSpPr/>
      </xdr:nvSpPr>
      <xdr:spPr>
        <a:xfrm>
          <a:off x="16129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74282</xdr:rowOff>
    </xdr:from>
    <xdr:ext cx="736600" cy="259045"/>
    <xdr:sp macro="" textlink="">
      <xdr:nvSpPr>
        <xdr:cNvPr id="327" name="テキスト ボックス 326"/>
        <xdr:cNvSpPr txBox="1"/>
      </xdr:nvSpPr>
      <xdr:spPr>
        <a:xfrm>
          <a:off x="15798800" y="1070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75958</xdr:rowOff>
    </xdr:from>
    <xdr:to>
      <xdr:col>22</xdr:col>
      <xdr:colOff>203200</xdr:colOff>
      <xdr:row>60</xdr:row>
      <xdr:rowOff>92045</xdr:rowOff>
    </xdr:to>
    <xdr:cxnSp macro="">
      <xdr:nvCxnSpPr>
        <xdr:cNvPr id="328" name="直線コネクタ 327"/>
        <xdr:cNvCxnSpPr/>
      </xdr:nvCxnSpPr>
      <xdr:spPr>
        <a:xfrm flipV="1">
          <a:off x="14401800" y="10362958"/>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9" name="フローチャート : 判断 328"/>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83474</xdr:rowOff>
    </xdr:from>
    <xdr:ext cx="762000" cy="259045"/>
    <xdr:sp macro="" textlink="">
      <xdr:nvSpPr>
        <xdr:cNvPr id="330" name="テキスト ボックス 329"/>
        <xdr:cNvSpPr txBox="1"/>
      </xdr:nvSpPr>
      <xdr:spPr>
        <a:xfrm>
          <a:off x="14909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90896</xdr:rowOff>
    </xdr:from>
    <xdr:to>
      <xdr:col>21</xdr:col>
      <xdr:colOff>0</xdr:colOff>
      <xdr:row>60</xdr:row>
      <xdr:rowOff>92045</xdr:rowOff>
    </xdr:to>
    <xdr:cxnSp macro="">
      <xdr:nvCxnSpPr>
        <xdr:cNvPr id="331" name="直線コネクタ 330"/>
        <xdr:cNvCxnSpPr/>
      </xdr:nvCxnSpPr>
      <xdr:spPr>
        <a:xfrm>
          <a:off x="13512800" y="10377896"/>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2842</xdr:rowOff>
    </xdr:from>
    <xdr:to>
      <xdr:col>21</xdr:col>
      <xdr:colOff>50800</xdr:colOff>
      <xdr:row>62</xdr:row>
      <xdr:rowOff>104442</xdr:rowOff>
    </xdr:to>
    <xdr:sp macro="" textlink="">
      <xdr:nvSpPr>
        <xdr:cNvPr id="332" name="フローチャート : 判断 331"/>
        <xdr:cNvSpPr/>
      </xdr:nvSpPr>
      <xdr:spPr>
        <a:xfrm>
          <a:off x="14351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89219</xdr:rowOff>
    </xdr:from>
    <xdr:ext cx="762000" cy="259045"/>
    <xdr:sp macro="" textlink="">
      <xdr:nvSpPr>
        <xdr:cNvPr id="333" name="テキスト ボックス 332"/>
        <xdr:cNvSpPr txBox="1"/>
      </xdr:nvSpPr>
      <xdr:spPr>
        <a:xfrm>
          <a:off x="14020800" y="1071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13184</xdr:rowOff>
    </xdr:from>
    <xdr:to>
      <xdr:col>19</xdr:col>
      <xdr:colOff>533400</xdr:colOff>
      <xdr:row>62</xdr:row>
      <xdr:rowOff>114784</xdr:rowOff>
    </xdr:to>
    <xdr:sp macro="" textlink="">
      <xdr:nvSpPr>
        <xdr:cNvPr id="334" name="フローチャート : 判断 333"/>
        <xdr:cNvSpPr/>
      </xdr:nvSpPr>
      <xdr:spPr>
        <a:xfrm>
          <a:off x="13462000" y="1064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99561</xdr:rowOff>
    </xdr:from>
    <xdr:ext cx="762000" cy="259045"/>
    <xdr:sp macro="" textlink="">
      <xdr:nvSpPr>
        <xdr:cNvPr id="335" name="テキスト ボックス 334"/>
        <xdr:cNvSpPr txBox="1"/>
      </xdr:nvSpPr>
      <xdr:spPr>
        <a:xfrm>
          <a:off x="13131800" y="1072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11370</xdr:rowOff>
    </xdr:from>
    <xdr:to>
      <xdr:col>24</xdr:col>
      <xdr:colOff>609600</xdr:colOff>
      <xdr:row>60</xdr:row>
      <xdr:rowOff>112970</xdr:rowOff>
    </xdr:to>
    <xdr:sp macro="" textlink="">
      <xdr:nvSpPr>
        <xdr:cNvPr id="341" name="円/楕円 340"/>
        <xdr:cNvSpPr/>
      </xdr:nvSpPr>
      <xdr:spPr>
        <a:xfrm>
          <a:off x="16967200" y="1029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27897</xdr:rowOff>
    </xdr:from>
    <xdr:ext cx="762000" cy="259045"/>
    <xdr:sp macro="" textlink="">
      <xdr:nvSpPr>
        <xdr:cNvPr id="342" name="定員管理の状況該当値テキスト"/>
        <xdr:cNvSpPr txBox="1"/>
      </xdr:nvSpPr>
      <xdr:spPr>
        <a:xfrm>
          <a:off x="17106900" y="1014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10220</xdr:rowOff>
    </xdr:from>
    <xdr:to>
      <xdr:col>23</xdr:col>
      <xdr:colOff>457200</xdr:colOff>
      <xdr:row>60</xdr:row>
      <xdr:rowOff>111820</xdr:rowOff>
    </xdr:to>
    <xdr:sp macro="" textlink="">
      <xdr:nvSpPr>
        <xdr:cNvPr id="343" name="円/楕円 342"/>
        <xdr:cNvSpPr/>
      </xdr:nvSpPr>
      <xdr:spPr>
        <a:xfrm>
          <a:off x="16129000" y="102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121997</xdr:rowOff>
    </xdr:from>
    <xdr:ext cx="736600" cy="259045"/>
    <xdr:sp macro="" textlink="">
      <xdr:nvSpPr>
        <xdr:cNvPr id="344" name="テキスト ボックス 343"/>
        <xdr:cNvSpPr txBox="1"/>
      </xdr:nvSpPr>
      <xdr:spPr>
        <a:xfrm>
          <a:off x="15798800" y="10066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25158</xdr:rowOff>
    </xdr:from>
    <xdr:to>
      <xdr:col>22</xdr:col>
      <xdr:colOff>254000</xdr:colOff>
      <xdr:row>60</xdr:row>
      <xdr:rowOff>126758</xdr:rowOff>
    </xdr:to>
    <xdr:sp macro="" textlink="">
      <xdr:nvSpPr>
        <xdr:cNvPr id="345" name="円/楕円 344"/>
        <xdr:cNvSpPr/>
      </xdr:nvSpPr>
      <xdr:spPr>
        <a:xfrm>
          <a:off x="15240000" y="1031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136935</xdr:rowOff>
    </xdr:from>
    <xdr:ext cx="762000" cy="259045"/>
    <xdr:sp macro="" textlink="">
      <xdr:nvSpPr>
        <xdr:cNvPr id="346" name="テキスト ボックス 345"/>
        <xdr:cNvSpPr txBox="1"/>
      </xdr:nvSpPr>
      <xdr:spPr>
        <a:xfrm>
          <a:off x="14909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41245</xdr:rowOff>
    </xdr:from>
    <xdr:to>
      <xdr:col>21</xdr:col>
      <xdr:colOff>50800</xdr:colOff>
      <xdr:row>60</xdr:row>
      <xdr:rowOff>142845</xdr:rowOff>
    </xdr:to>
    <xdr:sp macro="" textlink="">
      <xdr:nvSpPr>
        <xdr:cNvPr id="347" name="円/楕円 346"/>
        <xdr:cNvSpPr/>
      </xdr:nvSpPr>
      <xdr:spPr>
        <a:xfrm>
          <a:off x="14351000" y="1032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153022</xdr:rowOff>
    </xdr:from>
    <xdr:ext cx="762000" cy="259045"/>
    <xdr:sp macro="" textlink="">
      <xdr:nvSpPr>
        <xdr:cNvPr id="348" name="テキスト ボックス 347"/>
        <xdr:cNvSpPr txBox="1"/>
      </xdr:nvSpPr>
      <xdr:spPr>
        <a:xfrm>
          <a:off x="14020800" y="1009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40096</xdr:rowOff>
    </xdr:from>
    <xdr:to>
      <xdr:col>19</xdr:col>
      <xdr:colOff>533400</xdr:colOff>
      <xdr:row>60</xdr:row>
      <xdr:rowOff>141696</xdr:rowOff>
    </xdr:to>
    <xdr:sp macro="" textlink="">
      <xdr:nvSpPr>
        <xdr:cNvPr id="349" name="円/楕円 348"/>
        <xdr:cNvSpPr/>
      </xdr:nvSpPr>
      <xdr:spPr>
        <a:xfrm>
          <a:off x="13462000" y="103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151873</xdr:rowOff>
    </xdr:from>
    <xdr:ext cx="762000" cy="259045"/>
    <xdr:sp macro="" textlink="">
      <xdr:nvSpPr>
        <xdr:cNvPr id="350" name="テキスト ボックス 349"/>
        <xdr:cNvSpPr txBox="1"/>
      </xdr:nvSpPr>
      <xdr:spPr>
        <a:xfrm>
          <a:off x="13131800" y="10095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普通建設事業の計画的実施により地方債新規発行の増加を抑制してきた結果、類似団体内では上位となっている。今後予定される大型建設事業により地方債の新規発行額は増加する見込みだが、事業の精査により新規発行額を可能な限り少なくし、上昇を最小限に抑え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92347</xdr:rowOff>
    </xdr:from>
    <xdr:to>
      <xdr:col>24</xdr:col>
      <xdr:colOff>558800</xdr:colOff>
      <xdr:row>45</xdr:row>
      <xdr:rowOff>35016</xdr:rowOff>
    </xdr:to>
    <xdr:cxnSp macro="">
      <xdr:nvCxnSpPr>
        <xdr:cNvPr id="381" name="直線コネクタ 380"/>
        <xdr:cNvCxnSpPr/>
      </xdr:nvCxnSpPr>
      <xdr:spPr>
        <a:xfrm flipV="1">
          <a:off x="17018000" y="6264547"/>
          <a:ext cx="0" cy="14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7093</xdr:rowOff>
    </xdr:from>
    <xdr:ext cx="762000" cy="259045"/>
    <xdr:sp macro="" textlink="">
      <xdr:nvSpPr>
        <xdr:cNvPr id="382" name="公債費負担の状況最小値テキスト"/>
        <xdr:cNvSpPr txBox="1"/>
      </xdr:nvSpPr>
      <xdr:spPr>
        <a:xfrm>
          <a:off x="17106900" y="772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45</xdr:row>
      <xdr:rowOff>35016</xdr:rowOff>
    </xdr:from>
    <xdr:to>
      <xdr:col>24</xdr:col>
      <xdr:colOff>647700</xdr:colOff>
      <xdr:row>45</xdr:row>
      <xdr:rowOff>35016</xdr:rowOff>
    </xdr:to>
    <xdr:cxnSp macro="">
      <xdr:nvCxnSpPr>
        <xdr:cNvPr id="383" name="直線コネクタ 382"/>
        <xdr:cNvCxnSpPr/>
      </xdr:nvCxnSpPr>
      <xdr:spPr>
        <a:xfrm>
          <a:off x="16929100" y="77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7274</xdr:rowOff>
    </xdr:from>
    <xdr:ext cx="762000" cy="259045"/>
    <xdr:sp macro="" textlink="">
      <xdr:nvSpPr>
        <xdr:cNvPr id="384" name="公債費負担の状況最大値テキスト"/>
        <xdr:cNvSpPr txBox="1"/>
      </xdr:nvSpPr>
      <xdr:spPr>
        <a:xfrm>
          <a:off x="17106900" y="600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92347</xdr:rowOff>
    </xdr:from>
    <xdr:to>
      <xdr:col>24</xdr:col>
      <xdr:colOff>647700</xdr:colOff>
      <xdr:row>36</xdr:row>
      <xdr:rowOff>92347</xdr:rowOff>
    </xdr:to>
    <xdr:cxnSp macro="">
      <xdr:nvCxnSpPr>
        <xdr:cNvPr id="385" name="直線コネクタ 384"/>
        <xdr:cNvCxnSpPr/>
      </xdr:nvCxnSpPr>
      <xdr:spPr>
        <a:xfrm>
          <a:off x="16929100" y="6264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110490</xdr:rowOff>
    </xdr:from>
    <xdr:to>
      <xdr:col>24</xdr:col>
      <xdr:colOff>558800</xdr:colOff>
      <xdr:row>37</xdr:row>
      <xdr:rowOff>110490</xdr:rowOff>
    </xdr:to>
    <xdr:cxnSp macro="">
      <xdr:nvCxnSpPr>
        <xdr:cNvPr id="386" name="直線コネクタ 385"/>
        <xdr:cNvCxnSpPr/>
      </xdr:nvCxnSpPr>
      <xdr:spPr>
        <a:xfrm>
          <a:off x="16179800" y="64541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114499</xdr:rowOff>
    </xdr:from>
    <xdr:ext cx="762000" cy="259045"/>
    <xdr:sp macro="" textlink="">
      <xdr:nvSpPr>
        <xdr:cNvPr id="387" name="公債費負担の状況平均値テキスト"/>
        <xdr:cNvSpPr txBox="1"/>
      </xdr:nvSpPr>
      <xdr:spPr>
        <a:xfrm>
          <a:off x="17106900" y="6458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142422</xdr:rowOff>
    </xdr:from>
    <xdr:to>
      <xdr:col>24</xdr:col>
      <xdr:colOff>609600</xdr:colOff>
      <xdr:row>38</xdr:row>
      <xdr:rowOff>72572</xdr:rowOff>
    </xdr:to>
    <xdr:sp macro="" textlink="">
      <xdr:nvSpPr>
        <xdr:cNvPr id="388" name="フローチャート : 判断 387"/>
        <xdr:cNvSpPr/>
      </xdr:nvSpPr>
      <xdr:spPr>
        <a:xfrm>
          <a:off x="16967200" y="648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100149</xdr:rowOff>
    </xdr:from>
    <xdr:to>
      <xdr:col>23</xdr:col>
      <xdr:colOff>406400</xdr:colOff>
      <xdr:row>37</xdr:row>
      <xdr:rowOff>110490</xdr:rowOff>
    </xdr:to>
    <xdr:cxnSp macro="">
      <xdr:nvCxnSpPr>
        <xdr:cNvPr id="389" name="直線コネクタ 388"/>
        <xdr:cNvCxnSpPr/>
      </xdr:nvCxnSpPr>
      <xdr:spPr>
        <a:xfrm>
          <a:off x="15290800" y="6443799"/>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169999</xdr:rowOff>
    </xdr:from>
    <xdr:to>
      <xdr:col>23</xdr:col>
      <xdr:colOff>457200</xdr:colOff>
      <xdr:row>38</xdr:row>
      <xdr:rowOff>100149</xdr:rowOff>
    </xdr:to>
    <xdr:sp macro="" textlink="">
      <xdr:nvSpPr>
        <xdr:cNvPr id="390" name="フローチャート : 判断 389"/>
        <xdr:cNvSpPr/>
      </xdr:nvSpPr>
      <xdr:spPr>
        <a:xfrm>
          <a:off x="16129000" y="651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84926</xdr:rowOff>
    </xdr:from>
    <xdr:ext cx="736600" cy="259045"/>
    <xdr:sp macro="" textlink="">
      <xdr:nvSpPr>
        <xdr:cNvPr id="391" name="テキスト ボックス 390"/>
        <xdr:cNvSpPr txBox="1"/>
      </xdr:nvSpPr>
      <xdr:spPr>
        <a:xfrm>
          <a:off x="15798800" y="660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100149</xdr:rowOff>
    </xdr:from>
    <xdr:to>
      <xdr:col>22</xdr:col>
      <xdr:colOff>203200</xdr:colOff>
      <xdr:row>37</xdr:row>
      <xdr:rowOff>103596</xdr:rowOff>
    </xdr:to>
    <xdr:cxnSp macro="">
      <xdr:nvCxnSpPr>
        <xdr:cNvPr id="392" name="直線コネクタ 391"/>
        <xdr:cNvCxnSpPr/>
      </xdr:nvCxnSpPr>
      <xdr:spPr>
        <a:xfrm flipV="1">
          <a:off x="14401800" y="6443799"/>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33020</xdr:rowOff>
    </xdr:from>
    <xdr:to>
      <xdr:col>22</xdr:col>
      <xdr:colOff>254000</xdr:colOff>
      <xdr:row>38</xdr:row>
      <xdr:rowOff>134620</xdr:rowOff>
    </xdr:to>
    <xdr:sp macro="" textlink="">
      <xdr:nvSpPr>
        <xdr:cNvPr id="393" name="フローチャート : 判断 392"/>
        <xdr:cNvSpPr/>
      </xdr:nvSpPr>
      <xdr:spPr>
        <a:xfrm>
          <a:off x="15240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119397</xdr:rowOff>
    </xdr:from>
    <xdr:ext cx="762000" cy="259045"/>
    <xdr:sp macro="" textlink="">
      <xdr:nvSpPr>
        <xdr:cNvPr id="394" name="テキスト ボックス 393"/>
        <xdr:cNvSpPr txBox="1"/>
      </xdr:nvSpPr>
      <xdr:spPr>
        <a:xfrm>
          <a:off x="149098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72572</xdr:rowOff>
    </xdr:from>
    <xdr:to>
      <xdr:col>21</xdr:col>
      <xdr:colOff>0</xdr:colOff>
      <xdr:row>37</xdr:row>
      <xdr:rowOff>103596</xdr:rowOff>
    </xdr:to>
    <xdr:cxnSp macro="">
      <xdr:nvCxnSpPr>
        <xdr:cNvPr id="395" name="直線コネクタ 394"/>
        <xdr:cNvCxnSpPr/>
      </xdr:nvCxnSpPr>
      <xdr:spPr>
        <a:xfrm>
          <a:off x="13512800" y="641622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64044</xdr:rowOff>
    </xdr:from>
    <xdr:to>
      <xdr:col>21</xdr:col>
      <xdr:colOff>50800</xdr:colOff>
      <xdr:row>38</xdr:row>
      <xdr:rowOff>165644</xdr:rowOff>
    </xdr:to>
    <xdr:sp macro="" textlink="">
      <xdr:nvSpPr>
        <xdr:cNvPr id="396" name="フローチャート : 判断 395"/>
        <xdr:cNvSpPr/>
      </xdr:nvSpPr>
      <xdr:spPr>
        <a:xfrm>
          <a:off x="14351000" y="657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150421</xdr:rowOff>
    </xdr:from>
    <xdr:ext cx="762000" cy="259045"/>
    <xdr:sp macro="" textlink="">
      <xdr:nvSpPr>
        <xdr:cNvPr id="397" name="テキスト ボックス 396"/>
        <xdr:cNvSpPr txBox="1"/>
      </xdr:nvSpPr>
      <xdr:spPr>
        <a:xfrm>
          <a:off x="14020800" y="666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98516</xdr:rowOff>
    </xdr:from>
    <xdr:to>
      <xdr:col>19</xdr:col>
      <xdr:colOff>533400</xdr:colOff>
      <xdr:row>39</xdr:row>
      <xdr:rowOff>28666</xdr:rowOff>
    </xdr:to>
    <xdr:sp macro="" textlink="">
      <xdr:nvSpPr>
        <xdr:cNvPr id="398" name="フローチャート : 判断 397"/>
        <xdr:cNvSpPr/>
      </xdr:nvSpPr>
      <xdr:spPr>
        <a:xfrm>
          <a:off x="13462000" y="661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13443</xdr:rowOff>
    </xdr:from>
    <xdr:ext cx="762000" cy="259045"/>
    <xdr:sp macro="" textlink="">
      <xdr:nvSpPr>
        <xdr:cNvPr id="399" name="テキスト ボックス 398"/>
        <xdr:cNvSpPr txBox="1"/>
      </xdr:nvSpPr>
      <xdr:spPr>
        <a:xfrm>
          <a:off x="13131800" y="669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37</xdr:row>
      <xdr:rowOff>59690</xdr:rowOff>
    </xdr:from>
    <xdr:to>
      <xdr:col>24</xdr:col>
      <xdr:colOff>609600</xdr:colOff>
      <xdr:row>37</xdr:row>
      <xdr:rowOff>161290</xdr:rowOff>
    </xdr:to>
    <xdr:sp macro="" textlink="">
      <xdr:nvSpPr>
        <xdr:cNvPr id="405" name="円/楕円 404"/>
        <xdr:cNvSpPr/>
      </xdr:nvSpPr>
      <xdr:spPr>
        <a:xfrm>
          <a:off x="169672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76217</xdr:rowOff>
    </xdr:from>
    <xdr:ext cx="762000" cy="259045"/>
    <xdr:sp macro="" textlink="">
      <xdr:nvSpPr>
        <xdr:cNvPr id="406" name="公債費負担の状況該当値テキスト"/>
        <xdr:cNvSpPr txBox="1"/>
      </xdr:nvSpPr>
      <xdr:spPr>
        <a:xfrm>
          <a:off x="17106900" y="624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59690</xdr:rowOff>
    </xdr:from>
    <xdr:to>
      <xdr:col>23</xdr:col>
      <xdr:colOff>457200</xdr:colOff>
      <xdr:row>37</xdr:row>
      <xdr:rowOff>161290</xdr:rowOff>
    </xdr:to>
    <xdr:sp macro="" textlink="">
      <xdr:nvSpPr>
        <xdr:cNvPr id="407" name="円/楕円 406"/>
        <xdr:cNvSpPr/>
      </xdr:nvSpPr>
      <xdr:spPr>
        <a:xfrm>
          <a:off x="16129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17</xdr:rowOff>
    </xdr:from>
    <xdr:ext cx="736600" cy="259045"/>
    <xdr:sp macro="" textlink="">
      <xdr:nvSpPr>
        <xdr:cNvPr id="408" name="テキスト ボックス 407"/>
        <xdr:cNvSpPr txBox="1"/>
      </xdr:nvSpPr>
      <xdr:spPr>
        <a:xfrm>
          <a:off x="15798800" y="617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49349</xdr:rowOff>
    </xdr:from>
    <xdr:to>
      <xdr:col>22</xdr:col>
      <xdr:colOff>254000</xdr:colOff>
      <xdr:row>37</xdr:row>
      <xdr:rowOff>150949</xdr:rowOff>
    </xdr:to>
    <xdr:sp macro="" textlink="">
      <xdr:nvSpPr>
        <xdr:cNvPr id="409" name="円/楕円 408"/>
        <xdr:cNvSpPr/>
      </xdr:nvSpPr>
      <xdr:spPr>
        <a:xfrm>
          <a:off x="15240000" y="639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161126</xdr:rowOff>
    </xdr:from>
    <xdr:ext cx="762000" cy="259045"/>
    <xdr:sp macro="" textlink="">
      <xdr:nvSpPr>
        <xdr:cNvPr id="410" name="テキスト ボックス 409"/>
        <xdr:cNvSpPr txBox="1"/>
      </xdr:nvSpPr>
      <xdr:spPr>
        <a:xfrm>
          <a:off x="14909800" y="6161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52796</xdr:rowOff>
    </xdr:from>
    <xdr:to>
      <xdr:col>21</xdr:col>
      <xdr:colOff>50800</xdr:colOff>
      <xdr:row>37</xdr:row>
      <xdr:rowOff>154396</xdr:rowOff>
    </xdr:to>
    <xdr:sp macro="" textlink="">
      <xdr:nvSpPr>
        <xdr:cNvPr id="411" name="円/楕円 410"/>
        <xdr:cNvSpPr/>
      </xdr:nvSpPr>
      <xdr:spPr>
        <a:xfrm>
          <a:off x="14351000" y="639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164573</xdr:rowOff>
    </xdr:from>
    <xdr:ext cx="762000" cy="259045"/>
    <xdr:sp macro="" textlink="">
      <xdr:nvSpPr>
        <xdr:cNvPr id="412" name="テキスト ボックス 411"/>
        <xdr:cNvSpPr txBox="1"/>
      </xdr:nvSpPr>
      <xdr:spPr>
        <a:xfrm>
          <a:off x="14020800" y="616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21772</xdr:rowOff>
    </xdr:from>
    <xdr:to>
      <xdr:col>19</xdr:col>
      <xdr:colOff>533400</xdr:colOff>
      <xdr:row>37</xdr:row>
      <xdr:rowOff>123372</xdr:rowOff>
    </xdr:to>
    <xdr:sp macro="" textlink="">
      <xdr:nvSpPr>
        <xdr:cNvPr id="413" name="円/楕円 412"/>
        <xdr:cNvSpPr/>
      </xdr:nvSpPr>
      <xdr:spPr>
        <a:xfrm>
          <a:off x="13462000" y="636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133549</xdr:rowOff>
    </xdr:from>
    <xdr:ext cx="762000" cy="259045"/>
    <xdr:sp macro="" textlink="">
      <xdr:nvSpPr>
        <xdr:cNvPr id="414" name="テキスト ボックス 413"/>
        <xdr:cNvSpPr txBox="1"/>
      </xdr:nvSpPr>
      <xdr:spPr>
        <a:xfrm>
          <a:off x="13131800" y="613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類似団体内では昨年に引き続き１位となっている。主な要因として、普通建設事業の計画的実施による地方債の新規発行の増加抑制、職員数の削減による退職手当負担見込額の減、充当可能基金の増、出資法人等に対する損失補償債務が無い等があげられる。今後、上昇要因となる大型の普通建設事業の実施に伴う地方債の新規発行増加や基金の取り崩しなどが見込まれるが、歳出の全体の見直しを進め、上昇を最小限に抑えていく。 </a:t>
          </a:r>
          <a:endParaRPr lang="ja-JP" altLang="ja-JP">
            <a:effectLst/>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142219</xdr:rowOff>
    </xdr:from>
    <xdr:to>
      <xdr:col>24</xdr:col>
      <xdr:colOff>558800</xdr:colOff>
      <xdr:row>22</xdr:row>
      <xdr:rowOff>104278</xdr:rowOff>
    </xdr:to>
    <xdr:cxnSp macro="">
      <xdr:nvCxnSpPr>
        <xdr:cNvPr id="443" name="直線コネクタ 442"/>
        <xdr:cNvCxnSpPr/>
      </xdr:nvCxnSpPr>
      <xdr:spPr>
        <a:xfrm flipV="1">
          <a:off x="17018000" y="2371069"/>
          <a:ext cx="0" cy="1505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76355</xdr:rowOff>
    </xdr:from>
    <xdr:ext cx="762000" cy="259045"/>
    <xdr:sp macro="" textlink="">
      <xdr:nvSpPr>
        <xdr:cNvPr id="444" name="将来負担の状況最小値テキスト"/>
        <xdr:cNvSpPr txBox="1"/>
      </xdr:nvSpPr>
      <xdr:spPr>
        <a:xfrm>
          <a:off x="17106900" y="384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24</xdr:col>
      <xdr:colOff>469900</xdr:colOff>
      <xdr:row>22</xdr:row>
      <xdr:rowOff>104278</xdr:rowOff>
    </xdr:from>
    <xdr:to>
      <xdr:col>24</xdr:col>
      <xdr:colOff>647700</xdr:colOff>
      <xdr:row>22</xdr:row>
      <xdr:rowOff>104278</xdr:rowOff>
    </xdr:to>
    <xdr:cxnSp macro="">
      <xdr:nvCxnSpPr>
        <xdr:cNvPr id="445" name="直線コネクタ 444"/>
        <xdr:cNvCxnSpPr/>
      </xdr:nvCxnSpPr>
      <xdr:spPr>
        <a:xfrm>
          <a:off x="16929100" y="387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57146</xdr:rowOff>
    </xdr:from>
    <xdr:ext cx="762000" cy="259045"/>
    <xdr:sp macro="" textlink="">
      <xdr:nvSpPr>
        <xdr:cNvPr id="446" name="将来負担の状況最大値テキスト"/>
        <xdr:cNvSpPr txBox="1"/>
      </xdr:nvSpPr>
      <xdr:spPr>
        <a:xfrm>
          <a:off x="17106900" y="211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13</xdr:row>
      <xdr:rowOff>142219</xdr:rowOff>
    </xdr:from>
    <xdr:to>
      <xdr:col>24</xdr:col>
      <xdr:colOff>647700</xdr:colOff>
      <xdr:row>13</xdr:row>
      <xdr:rowOff>142219</xdr:rowOff>
    </xdr:to>
    <xdr:cxnSp macro="">
      <xdr:nvCxnSpPr>
        <xdr:cNvPr id="447" name="直線コネクタ 446"/>
        <xdr:cNvCxnSpPr/>
      </xdr:nvCxnSpPr>
      <xdr:spPr>
        <a:xfrm>
          <a:off x="16929100" y="237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22951</xdr:rowOff>
    </xdr:from>
    <xdr:ext cx="762000" cy="259045"/>
    <xdr:sp macro="" textlink="">
      <xdr:nvSpPr>
        <xdr:cNvPr id="448" name="将来負担の状況平均値テキスト"/>
        <xdr:cNvSpPr txBox="1"/>
      </xdr:nvSpPr>
      <xdr:spPr>
        <a:xfrm>
          <a:off x="17106900" y="24232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50874</xdr:rowOff>
    </xdr:from>
    <xdr:to>
      <xdr:col>24</xdr:col>
      <xdr:colOff>609600</xdr:colOff>
      <xdr:row>14</xdr:row>
      <xdr:rowOff>152474</xdr:rowOff>
    </xdr:to>
    <xdr:sp macro="" textlink="">
      <xdr:nvSpPr>
        <xdr:cNvPr id="449" name="フローチャート : 判断 448"/>
        <xdr:cNvSpPr/>
      </xdr:nvSpPr>
      <xdr:spPr>
        <a:xfrm>
          <a:off x="169672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72792</xdr:rowOff>
    </xdr:from>
    <xdr:to>
      <xdr:col>23</xdr:col>
      <xdr:colOff>457200</xdr:colOff>
      <xdr:row>15</xdr:row>
      <xdr:rowOff>2942</xdr:rowOff>
    </xdr:to>
    <xdr:sp macro="" textlink="">
      <xdr:nvSpPr>
        <xdr:cNvPr id="450" name="フローチャート : 判断 449"/>
        <xdr:cNvSpPr/>
      </xdr:nvSpPr>
      <xdr:spPr>
        <a:xfrm>
          <a:off x="16129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13119</xdr:rowOff>
    </xdr:from>
    <xdr:ext cx="736600" cy="259045"/>
    <xdr:sp macro="" textlink="">
      <xdr:nvSpPr>
        <xdr:cNvPr id="451" name="テキスト ボックス 450"/>
        <xdr:cNvSpPr txBox="1"/>
      </xdr:nvSpPr>
      <xdr:spPr>
        <a:xfrm>
          <a:off x="15798800" y="224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97123</xdr:rowOff>
    </xdr:from>
    <xdr:to>
      <xdr:col>22</xdr:col>
      <xdr:colOff>254000</xdr:colOff>
      <xdr:row>15</xdr:row>
      <xdr:rowOff>27273</xdr:rowOff>
    </xdr:to>
    <xdr:sp macro="" textlink="">
      <xdr:nvSpPr>
        <xdr:cNvPr id="452" name="フローチャート : 判断 451"/>
        <xdr:cNvSpPr/>
      </xdr:nvSpPr>
      <xdr:spPr>
        <a:xfrm>
          <a:off x="15240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37450</xdr:rowOff>
    </xdr:from>
    <xdr:ext cx="762000" cy="259045"/>
    <xdr:sp macro="" textlink="">
      <xdr:nvSpPr>
        <xdr:cNvPr id="453" name="テキスト ボックス 452"/>
        <xdr:cNvSpPr txBox="1"/>
      </xdr:nvSpPr>
      <xdr:spPr>
        <a:xfrm>
          <a:off x="14909800" y="226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123063</xdr:rowOff>
    </xdr:from>
    <xdr:to>
      <xdr:col>21</xdr:col>
      <xdr:colOff>50800</xdr:colOff>
      <xdr:row>15</xdr:row>
      <xdr:rowOff>53213</xdr:rowOff>
    </xdr:to>
    <xdr:sp macro="" textlink="">
      <xdr:nvSpPr>
        <xdr:cNvPr id="454" name="フローチャート : 判断 453"/>
        <xdr:cNvSpPr/>
      </xdr:nvSpPr>
      <xdr:spPr>
        <a:xfrm>
          <a:off x="14351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63390</xdr:rowOff>
    </xdr:from>
    <xdr:ext cx="762000" cy="259045"/>
    <xdr:sp macro="" textlink="">
      <xdr:nvSpPr>
        <xdr:cNvPr id="455" name="テキスト ボックス 454"/>
        <xdr:cNvSpPr txBox="1"/>
      </xdr:nvSpPr>
      <xdr:spPr>
        <a:xfrm>
          <a:off x="14020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167100</xdr:rowOff>
    </xdr:from>
    <xdr:to>
      <xdr:col>19</xdr:col>
      <xdr:colOff>533400</xdr:colOff>
      <xdr:row>15</xdr:row>
      <xdr:rowOff>97250</xdr:rowOff>
    </xdr:to>
    <xdr:sp macro="" textlink="">
      <xdr:nvSpPr>
        <xdr:cNvPr id="456" name="フローチャート : 判断 455"/>
        <xdr:cNvSpPr/>
      </xdr:nvSpPr>
      <xdr:spPr>
        <a:xfrm>
          <a:off x="13462000" y="25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107427</xdr:rowOff>
    </xdr:from>
    <xdr:ext cx="762000" cy="259045"/>
    <xdr:sp macro="" textlink="">
      <xdr:nvSpPr>
        <xdr:cNvPr id="457" name="テキスト ボックス 456"/>
        <xdr:cNvSpPr txBox="1"/>
      </xdr:nvSpPr>
      <xdr:spPr>
        <a:xfrm>
          <a:off x="13131800" y="23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長野県小諸市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43,637
42,996
98.66
17,959,682
16,167,260
587,813
10,157,005
13,983,565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これまでの職員数や職員手当、非常勤特別職の報酬の見直しなどによる人件費の削減により、類似団体と比較して良好な数値となっている。引き続き人件費</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の抑制に努め、財政の健全化を図っていく。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170434</xdr:rowOff>
    </xdr:to>
    <xdr:cxnSp macro="">
      <xdr:nvCxnSpPr>
        <xdr:cNvPr id="58" name="直線コネクタ 57"/>
        <xdr:cNvCxnSpPr/>
      </xdr:nvCxnSpPr>
      <xdr:spPr>
        <a:xfrm flipV="1">
          <a:off x="4826000" y="591972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142511</xdr:rowOff>
    </xdr:from>
    <xdr:ext cx="762000" cy="259045"/>
    <xdr:sp macro="" textlink="">
      <xdr:nvSpPr>
        <xdr:cNvPr id="59" name="人件費最小値テキスト"/>
        <xdr:cNvSpPr txBox="1"/>
      </xdr:nvSpPr>
      <xdr:spPr>
        <a:xfrm>
          <a:off x="4914900" y="682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39</xdr:row>
      <xdr:rowOff>170434</xdr:rowOff>
    </xdr:from>
    <xdr:to>
      <xdr:col>7</xdr:col>
      <xdr:colOff>104775</xdr:colOff>
      <xdr:row>39</xdr:row>
      <xdr:rowOff>170434</xdr:rowOff>
    </xdr:to>
    <xdr:cxnSp macro="">
      <xdr:nvCxnSpPr>
        <xdr:cNvPr id="60" name="直線コネクタ 59"/>
        <xdr:cNvCxnSpPr/>
      </xdr:nvCxnSpPr>
      <xdr:spPr>
        <a:xfrm>
          <a:off x="4737100" y="685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1"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2" name="直線コネクタ 61"/>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170434</xdr:rowOff>
    </xdr:from>
    <xdr:to>
      <xdr:col>7</xdr:col>
      <xdr:colOff>15875</xdr:colOff>
      <xdr:row>36</xdr:row>
      <xdr:rowOff>35560</xdr:rowOff>
    </xdr:to>
    <xdr:cxnSp macro="">
      <xdr:nvCxnSpPr>
        <xdr:cNvPr id="63" name="直線コネクタ 62"/>
        <xdr:cNvCxnSpPr/>
      </xdr:nvCxnSpPr>
      <xdr:spPr>
        <a:xfrm flipV="1">
          <a:off x="3987800" y="617118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4"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35560</xdr:rowOff>
    </xdr:from>
    <xdr:to>
      <xdr:col>5</xdr:col>
      <xdr:colOff>549275</xdr:colOff>
      <xdr:row>36</xdr:row>
      <xdr:rowOff>90424</xdr:rowOff>
    </xdr:to>
    <xdr:cxnSp macro="">
      <xdr:nvCxnSpPr>
        <xdr:cNvPr id="66" name="直線コネクタ 65"/>
        <xdr:cNvCxnSpPr/>
      </xdr:nvCxnSpPr>
      <xdr:spPr>
        <a:xfrm flipV="1">
          <a:off x="3098800" y="620776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167640</xdr:rowOff>
    </xdr:from>
    <xdr:to>
      <xdr:col>5</xdr:col>
      <xdr:colOff>600075</xdr:colOff>
      <xdr:row>37</xdr:row>
      <xdr:rowOff>97790</xdr:rowOff>
    </xdr:to>
    <xdr:sp macro="" textlink="">
      <xdr:nvSpPr>
        <xdr:cNvPr id="67" name="フローチャート : 判断 66"/>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82567</xdr:rowOff>
    </xdr:from>
    <xdr:ext cx="736600" cy="259045"/>
    <xdr:sp macro="" textlink="">
      <xdr:nvSpPr>
        <xdr:cNvPr id="68" name="テキスト ボックス 67"/>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138430</xdr:rowOff>
    </xdr:from>
    <xdr:to>
      <xdr:col>4</xdr:col>
      <xdr:colOff>346075</xdr:colOff>
      <xdr:row>36</xdr:row>
      <xdr:rowOff>90424</xdr:rowOff>
    </xdr:to>
    <xdr:cxnSp macro="">
      <xdr:nvCxnSpPr>
        <xdr:cNvPr id="69" name="直線コネクタ 68"/>
        <xdr:cNvCxnSpPr/>
      </xdr:nvCxnSpPr>
      <xdr:spPr>
        <a:xfrm>
          <a:off x="2209800" y="613918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100855</xdr:rowOff>
    </xdr:from>
    <xdr:ext cx="762000" cy="259045"/>
    <xdr:sp macro="" textlink="">
      <xdr:nvSpPr>
        <xdr:cNvPr id="71" name="テキスト ボックス 70"/>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138430</xdr:rowOff>
    </xdr:from>
    <xdr:to>
      <xdr:col>3</xdr:col>
      <xdr:colOff>142875</xdr:colOff>
      <xdr:row>36</xdr:row>
      <xdr:rowOff>117856</xdr:rowOff>
    </xdr:to>
    <xdr:cxnSp macro="">
      <xdr:nvCxnSpPr>
        <xdr:cNvPr id="72" name="直線コネクタ 71"/>
        <xdr:cNvCxnSpPr/>
      </xdr:nvCxnSpPr>
      <xdr:spPr>
        <a:xfrm flipV="1">
          <a:off x="1320800" y="6139180"/>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4" name="テキスト ボックス 73"/>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73914</xdr:rowOff>
    </xdr:from>
    <xdr:to>
      <xdr:col>1</xdr:col>
      <xdr:colOff>676275</xdr:colOff>
      <xdr:row>38</xdr:row>
      <xdr:rowOff>4064</xdr:rowOff>
    </xdr:to>
    <xdr:sp macro="" textlink="">
      <xdr:nvSpPr>
        <xdr:cNvPr id="75" name="フローチャート : 判断 74"/>
        <xdr:cNvSpPr/>
      </xdr:nvSpPr>
      <xdr:spPr>
        <a:xfrm>
          <a:off x="1270000" y="641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160291</xdr:rowOff>
    </xdr:from>
    <xdr:ext cx="762000" cy="259045"/>
    <xdr:sp macro="" textlink="">
      <xdr:nvSpPr>
        <xdr:cNvPr id="76" name="テキスト ボックス 75"/>
        <xdr:cNvSpPr txBox="1"/>
      </xdr:nvSpPr>
      <xdr:spPr>
        <a:xfrm>
          <a:off x="939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119634</xdr:rowOff>
    </xdr:from>
    <xdr:to>
      <xdr:col>7</xdr:col>
      <xdr:colOff>66675</xdr:colOff>
      <xdr:row>36</xdr:row>
      <xdr:rowOff>49784</xdr:rowOff>
    </xdr:to>
    <xdr:sp macro="" textlink="">
      <xdr:nvSpPr>
        <xdr:cNvPr id="82" name="円/楕円 81"/>
        <xdr:cNvSpPr/>
      </xdr:nvSpPr>
      <xdr:spPr>
        <a:xfrm>
          <a:off x="47752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136161</xdr:rowOff>
    </xdr:from>
    <xdr:ext cx="762000" cy="259045"/>
    <xdr:sp macro="" textlink="">
      <xdr:nvSpPr>
        <xdr:cNvPr id="83" name="人件費該当値テキスト"/>
        <xdr:cNvSpPr txBox="1"/>
      </xdr:nvSpPr>
      <xdr:spPr>
        <a:xfrm>
          <a:off x="4914900" y="59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156210</xdr:rowOff>
    </xdr:from>
    <xdr:to>
      <xdr:col>5</xdr:col>
      <xdr:colOff>600075</xdr:colOff>
      <xdr:row>36</xdr:row>
      <xdr:rowOff>86360</xdr:rowOff>
    </xdr:to>
    <xdr:sp macro="" textlink="">
      <xdr:nvSpPr>
        <xdr:cNvPr id="84" name="円/楕円 83"/>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96537</xdr:rowOff>
    </xdr:from>
    <xdr:ext cx="736600" cy="259045"/>
    <xdr:sp macro="" textlink="">
      <xdr:nvSpPr>
        <xdr:cNvPr id="85" name="テキスト ボックス 84"/>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39624</xdr:rowOff>
    </xdr:from>
    <xdr:to>
      <xdr:col>4</xdr:col>
      <xdr:colOff>396875</xdr:colOff>
      <xdr:row>36</xdr:row>
      <xdr:rowOff>141224</xdr:rowOff>
    </xdr:to>
    <xdr:sp macro="" textlink="">
      <xdr:nvSpPr>
        <xdr:cNvPr id="86" name="円/楕円 85"/>
        <xdr:cNvSpPr/>
      </xdr:nvSpPr>
      <xdr:spPr>
        <a:xfrm>
          <a:off x="3048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151401</xdr:rowOff>
    </xdr:from>
    <xdr:ext cx="762000" cy="259045"/>
    <xdr:sp macro="" textlink="">
      <xdr:nvSpPr>
        <xdr:cNvPr id="87" name="テキスト ボックス 86"/>
        <xdr:cNvSpPr txBox="1"/>
      </xdr:nvSpPr>
      <xdr:spPr>
        <a:xfrm>
          <a:off x="2717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87630</xdr:rowOff>
    </xdr:from>
    <xdr:to>
      <xdr:col>3</xdr:col>
      <xdr:colOff>193675</xdr:colOff>
      <xdr:row>36</xdr:row>
      <xdr:rowOff>17780</xdr:rowOff>
    </xdr:to>
    <xdr:sp macro="" textlink="">
      <xdr:nvSpPr>
        <xdr:cNvPr id="88" name="円/楕円 87"/>
        <xdr:cNvSpPr/>
      </xdr:nvSpPr>
      <xdr:spPr>
        <a:xfrm>
          <a:off x="2159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27957</xdr:rowOff>
    </xdr:from>
    <xdr:ext cx="762000" cy="259045"/>
    <xdr:sp macro="" textlink="">
      <xdr:nvSpPr>
        <xdr:cNvPr id="89" name="テキスト ボックス 88"/>
        <xdr:cNvSpPr txBox="1"/>
      </xdr:nvSpPr>
      <xdr:spPr>
        <a:xfrm>
          <a:off x="1828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67056</xdr:rowOff>
    </xdr:from>
    <xdr:to>
      <xdr:col>1</xdr:col>
      <xdr:colOff>676275</xdr:colOff>
      <xdr:row>36</xdr:row>
      <xdr:rowOff>168656</xdr:rowOff>
    </xdr:to>
    <xdr:sp macro="" textlink="">
      <xdr:nvSpPr>
        <xdr:cNvPr id="90" name="円/楕円 89"/>
        <xdr:cNvSpPr/>
      </xdr:nvSpPr>
      <xdr:spPr>
        <a:xfrm>
          <a:off x="1270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7383</xdr:rowOff>
    </xdr:from>
    <xdr:ext cx="762000" cy="259045"/>
    <xdr:sp macro="" textlink="">
      <xdr:nvSpPr>
        <xdr:cNvPr id="91" name="テキスト ボックス 90"/>
        <xdr:cNvSpPr txBox="1"/>
      </xdr:nvSpPr>
      <xdr:spPr>
        <a:xfrm>
          <a:off x="939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物件費に係る経常収支比率が、類似団体平均より高くなっているのは、これまで業務の民間委託を進め、職員数を削減し、職員人件費等から委託費（物件費）へ移行</a:t>
          </a:r>
          <a:r>
            <a:rPr lang="ja-JP" altLang="en-US" sz="1100" b="0" i="0" baseline="0">
              <a:solidFill>
                <a:schemeClr val="dk1"/>
              </a:solidFill>
              <a:effectLst/>
              <a:latin typeface="+mn-lt"/>
              <a:ea typeface="+mn-ea"/>
              <a:cs typeface="+mn-cs"/>
            </a:rPr>
            <a:t>して</a:t>
          </a:r>
          <a:r>
            <a:rPr lang="ja-JP" altLang="ja-JP" sz="1100" b="0" i="0" baseline="0">
              <a:solidFill>
                <a:schemeClr val="dk1"/>
              </a:solidFill>
              <a:effectLst/>
              <a:latin typeface="+mn-lt"/>
              <a:ea typeface="+mn-ea"/>
              <a:cs typeface="+mn-cs"/>
            </a:rPr>
            <a:t>いるためである。引き続き、行財政改革を推進し、財政の健全化を図っていく。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6" name="直線コネクタ 105"/>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7" name="テキスト ボックス 106"/>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8" name="直線コネクタ 107"/>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9" name="テキスト ボックス 108"/>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0" name="直線コネクタ 109"/>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1" name="テキスト ボックス 110"/>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2" name="直線コネクタ 111"/>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3" name="テキスト ボックス 112"/>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4" name="直線コネクタ 113"/>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5" name="テキスト ボックス 114"/>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6" name="直線コネクタ 115"/>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7" name="テキスト ボックス 116"/>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154214</xdr:rowOff>
    </xdr:from>
    <xdr:to>
      <xdr:col>24</xdr:col>
      <xdr:colOff>31750</xdr:colOff>
      <xdr:row>21</xdr:row>
      <xdr:rowOff>15422</xdr:rowOff>
    </xdr:to>
    <xdr:cxnSp macro="">
      <xdr:nvCxnSpPr>
        <xdr:cNvPr id="121" name="直線コネクタ 120"/>
        <xdr:cNvCxnSpPr/>
      </xdr:nvCxnSpPr>
      <xdr:spPr>
        <a:xfrm flipV="1">
          <a:off x="16510000" y="22116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158949</xdr:rowOff>
    </xdr:from>
    <xdr:ext cx="762000" cy="259045"/>
    <xdr:sp macro="" textlink="">
      <xdr:nvSpPr>
        <xdr:cNvPr id="122" name="物件費最小値テキスト"/>
        <xdr:cNvSpPr txBox="1"/>
      </xdr:nvSpPr>
      <xdr:spPr>
        <a:xfrm>
          <a:off x="16598900" y="35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21</xdr:row>
      <xdr:rowOff>15422</xdr:rowOff>
    </xdr:from>
    <xdr:to>
      <xdr:col>24</xdr:col>
      <xdr:colOff>120650</xdr:colOff>
      <xdr:row>21</xdr:row>
      <xdr:rowOff>15422</xdr:rowOff>
    </xdr:to>
    <xdr:cxnSp macro="">
      <xdr:nvCxnSpPr>
        <xdr:cNvPr id="123" name="直線コネクタ 122"/>
        <xdr:cNvCxnSpPr/>
      </xdr:nvCxnSpPr>
      <xdr:spPr>
        <a:xfrm>
          <a:off x="16421100" y="361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69141</xdr:rowOff>
    </xdr:from>
    <xdr:ext cx="762000" cy="259045"/>
    <xdr:sp macro="" textlink="">
      <xdr:nvSpPr>
        <xdr:cNvPr id="124"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12</xdr:row>
      <xdr:rowOff>154214</xdr:rowOff>
    </xdr:from>
    <xdr:to>
      <xdr:col>24</xdr:col>
      <xdr:colOff>120650</xdr:colOff>
      <xdr:row>12</xdr:row>
      <xdr:rowOff>154214</xdr:rowOff>
    </xdr:to>
    <xdr:cxnSp macro="">
      <xdr:nvCxnSpPr>
        <xdr:cNvPr id="125" name="直線コネクタ 124"/>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121557</xdr:rowOff>
    </xdr:from>
    <xdr:to>
      <xdr:col>24</xdr:col>
      <xdr:colOff>31750</xdr:colOff>
      <xdr:row>17</xdr:row>
      <xdr:rowOff>15421</xdr:rowOff>
    </xdr:to>
    <xdr:cxnSp macro="">
      <xdr:nvCxnSpPr>
        <xdr:cNvPr id="126" name="直線コネクタ 125"/>
        <xdr:cNvCxnSpPr/>
      </xdr:nvCxnSpPr>
      <xdr:spPr>
        <a:xfrm>
          <a:off x="15671800" y="2864757"/>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65513</xdr:rowOff>
    </xdr:from>
    <xdr:ext cx="762000" cy="259045"/>
    <xdr:sp macro="" textlink="">
      <xdr:nvSpPr>
        <xdr:cNvPr id="127" name="物件費平均値テキスト"/>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48986</xdr:rowOff>
    </xdr:from>
    <xdr:to>
      <xdr:col>24</xdr:col>
      <xdr:colOff>82550</xdr:colOff>
      <xdr:row>16</xdr:row>
      <xdr:rowOff>150586</xdr:rowOff>
    </xdr:to>
    <xdr:sp macro="" textlink="">
      <xdr:nvSpPr>
        <xdr:cNvPr id="128" name="フローチャート : 判断 127"/>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121557</xdr:rowOff>
    </xdr:from>
    <xdr:to>
      <xdr:col>22</xdr:col>
      <xdr:colOff>565150</xdr:colOff>
      <xdr:row>16</xdr:row>
      <xdr:rowOff>143329</xdr:rowOff>
    </xdr:to>
    <xdr:cxnSp macro="">
      <xdr:nvCxnSpPr>
        <xdr:cNvPr id="129" name="直線コネクタ 128"/>
        <xdr:cNvCxnSpPr/>
      </xdr:nvCxnSpPr>
      <xdr:spPr>
        <a:xfrm flipV="1">
          <a:off x="14782800" y="28647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5443</xdr:rowOff>
    </xdr:from>
    <xdr:to>
      <xdr:col>22</xdr:col>
      <xdr:colOff>615950</xdr:colOff>
      <xdr:row>16</xdr:row>
      <xdr:rowOff>107043</xdr:rowOff>
    </xdr:to>
    <xdr:sp macro="" textlink="">
      <xdr:nvSpPr>
        <xdr:cNvPr id="130" name="フローチャート : 判断 129"/>
        <xdr:cNvSpPr/>
      </xdr:nvSpPr>
      <xdr:spPr>
        <a:xfrm>
          <a:off x="15621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117220</xdr:rowOff>
    </xdr:from>
    <xdr:ext cx="736600" cy="259045"/>
    <xdr:sp macro="" textlink="">
      <xdr:nvSpPr>
        <xdr:cNvPr id="131" name="テキスト ボックス 130"/>
        <xdr:cNvSpPr txBox="1"/>
      </xdr:nvSpPr>
      <xdr:spPr>
        <a:xfrm>
          <a:off x="15290800" y="251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143329</xdr:rowOff>
    </xdr:from>
    <xdr:to>
      <xdr:col>21</xdr:col>
      <xdr:colOff>361950</xdr:colOff>
      <xdr:row>17</xdr:row>
      <xdr:rowOff>102507</xdr:rowOff>
    </xdr:to>
    <xdr:cxnSp macro="">
      <xdr:nvCxnSpPr>
        <xdr:cNvPr id="132" name="直線コネクタ 131"/>
        <xdr:cNvCxnSpPr/>
      </xdr:nvCxnSpPr>
      <xdr:spPr>
        <a:xfrm flipV="1">
          <a:off x="13893800" y="2886529"/>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3" name="フローチャート : 判断 132"/>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84563</xdr:rowOff>
    </xdr:from>
    <xdr:ext cx="762000" cy="259045"/>
    <xdr:sp macro="" textlink="">
      <xdr:nvSpPr>
        <xdr:cNvPr id="134" name="テキスト ボックス 133"/>
        <xdr:cNvSpPr txBox="1"/>
      </xdr:nvSpPr>
      <xdr:spPr>
        <a:xfrm>
          <a:off x="14401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80736</xdr:rowOff>
    </xdr:from>
    <xdr:to>
      <xdr:col>20</xdr:col>
      <xdr:colOff>158750</xdr:colOff>
      <xdr:row>17</xdr:row>
      <xdr:rowOff>102507</xdr:rowOff>
    </xdr:to>
    <xdr:cxnSp macro="">
      <xdr:nvCxnSpPr>
        <xdr:cNvPr id="135" name="直線コネクタ 134"/>
        <xdr:cNvCxnSpPr/>
      </xdr:nvCxnSpPr>
      <xdr:spPr>
        <a:xfrm>
          <a:off x="13004800" y="29953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89807</xdr:rowOff>
    </xdr:from>
    <xdr:to>
      <xdr:col>20</xdr:col>
      <xdr:colOff>209550</xdr:colOff>
      <xdr:row>16</xdr:row>
      <xdr:rowOff>19957</xdr:rowOff>
    </xdr:to>
    <xdr:sp macro="" textlink="">
      <xdr:nvSpPr>
        <xdr:cNvPr id="136" name="フローチャート : 判断 135"/>
        <xdr:cNvSpPr/>
      </xdr:nvSpPr>
      <xdr:spPr>
        <a:xfrm>
          <a:off x="13843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30134</xdr:rowOff>
    </xdr:from>
    <xdr:ext cx="762000" cy="259045"/>
    <xdr:sp macro="" textlink="">
      <xdr:nvSpPr>
        <xdr:cNvPr id="137" name="テキスト ボックス 136"/>
        <xdr:cNvSpPr txBox="1"/>
      </xdr:nvSpPr>
      <xdr:spPr>
        <a:xfrm>
          <a:off x="13512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38" name="フローチャート : 判断 137"/>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39" name="テキスト ボックス 138"/>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45" name="円/楕円 144"/>
        <xdr:cNvSpPr/>
      </xdr:nvSpPr>
      <xdr:spPr>
        <a:xfrm>
          <a:off x="164592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108148</xdr:rowOff>
    </xdr:from>
    <xdr:ext cx="762000" cy="259045"/>
    <xdr:sp macro="" textlink="">
      <xdr:nvSpPr>
        <xdr:cNvPr id="146" name="物件費該当値テキスト"/>
        <xdr:cNvSpPr txBox="1"/>
      </xdr:nvSpPr>
      <xdr:spPr>
        <a:xfrm>
          <a:off x="16598900" y="285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70757</xdr:rowOff>
    </xdr:from>
    <xdr:to>
      <xdr:col>22</xdr:col>
      <xdr:colOff>615950</xdr:colOff>
      <xdr:row>17</xdr:row>
      <xdr:rowOff>907</xdr:rowOff>
    </xdr:to>
    <xdr:sp macro="" textlink="">
      <xdr:nvSpPr>
        <xdr:cNvPr id="147" name="円/楕円 146"/>
        <xdr:cNvSpPr/>
      </xdr:nvSpPr>
      <xdr:spPr>
        <a:xfrm>
          <a:off x="15621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157134</xdr:rowOff>
    </xdr:from>
    <xdr:ext cx="736600" cy="259045"/>
    <xdr:sp macro="" textlink="">
      <xdr:nvSpPr>
        <xdr:cNvPr id="148" name="テキスト ボックス 147"/>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92529</xdr:rowOff>
    </xdr:from>
    <xdr:to>
      <xdr:col>21</xdr:col>
      <xdr:colOff>412750</xdr:colOff>
      <xdr:row>17</xdr:row>
      <xdr:rowOff>22679</xdr:rowOff>
    </xdr:to>
    <xdr:sp macro="" textlink="">
      <xdr:nvSpPr>
        <xdr:cNvPr id="149" name="円/楕円 148"/>
        <xdr:cNvSpPr/>
      </xdr:nvSpPr>
      <xdr:spPr>
        <a:xfrm>
          <a:off x="14732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7456</xdr:rowOff>
    </xdr:from>
    <xdr:ext cx="762000" cy="259045"/>
    <xdr:sp macro="" textlink="">
      <xdr:nvSpPr>
        <xdr:cNvPr id="150" name="テキスト ボックス 149"/>
        <xdr:cNvSpPr txBox="1"/>
      </xdr:nvSpPr>
      <xdr:spPr>
        <a:xfrm>
          <a:off x="14401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51707</xdr:rowOff>
    </xdr:from>
    <xdr:to>
      <xdr:col>20</xdr:col>
      <xdr:colOff>209550</xdr:colOff>
      <xdr:row>17</xdr:row>
      <xdr:rowOff>153307</xdr:rowOff>
    </xdr:to>
    <xdr:sp macro="" textlink="">
      <xdr:nvSpPr>
        <xdr:cNvPr id="151" name="円/楕円 150"/>
        <xdr:cNvSpPr/>
      </xdr:nvSpPr>
      <xdr:spPr>
        <a:xfrm>
          <a:off x="13843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138084</xdr:rowOff>
    </xdr:from>
    <xdr:ext cx="762000" cy="259045"/>
    <xdr:sp macro="" textlink="">
      <xdr:nvSpPr>
        <xdr:cNvPr id="152" name="テキスト ボックス 151"/>
        <xdr:cNvSpPr txBox="1"/>
      </xdr:nvSpPr>
      <xdr:spPr>
        <a:xfrm>
          <a:off x="13512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29936</xdr:rowOff>
    </xdr:from>
    <xdr:to>
      <xdr:col>19</xdr:col>
      <xdr:colOff>6350</xdr:colOff>
      <xdr:row>17</xdr:row>
      <xdr:rowOff>131536</xdr:rowOff>
    </xdr:to>
    <xdr:sp macro="" textlink="">
      <xdr:nvSpPr>
        <xdr:cNvPr id="153" name="円/楕円 152"/>
        <xdr:cNvSpPr/>
      </xdr:nvSpPr>
      <xdr:spPr>
        <a:xfrm>
          <a:off x="12954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116313</xdr:rowOff>
    </xdr:from>
    <xdr:ext cx="762000" cy="259045"/>
    <xdr:sp macro="" textlink="">
      <xdr:nvSpPr>
        <xdr:cNvPr id="154" name="テキスト ボックス 153"/>
        <xdr:cNvSpPr txBox="1"/>
      </xdr:nvSpPr>
      <xdr:spPr>
        <a:xfrm>
          <a:off x="12623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扶助費に係る経常収支比率が類似団体平均を上回</a:t>
          </a:r>
          <a:r>
            <a:rPr lang="ja-JP" altLang="en-US" sz="1100" b="0" i="0" baseline="0">
              <a:solidFill>
                <a:schemeClr val="dk1"/>
              </a:solidFill>
              <a:effectLst/>
              <a:latin typeface="+mn-lt"/>
              <a:ea typeface="+mn-ea"/>
              <a:cs typeface="+mn-cs"/>
            </a:rPr>
            <a:t>っている。一旦</a:t>
          </a:r>
          <a:r>
            <a:rPr lang="ja-JP" altLang="ja-JP" sz="1100" b="0" i="0" baseline="0">
              <a:solidFill>
                <a:schemeClr val="dk1"/>
              </a:solidFill>
              <a:effectLst/>
              <a:latin typeface="+mn-lt"/>
              <a:ea typeface="+mn-ea"/>
              <a:cs typeface="+mn-cs"/>
            </a:rPr>
            <a:t>上昇傾向</a:t>
          </a:r>
          <a:r>
            <a:rPr lang="ja-JP" altLang="en-US" sz="1100" b="0" i="0" baseline="0">
              <a:solidFill>
                <a:schemeClr val="dk1"/>
              </a:solidFill>
              <a:effectLst/>
              <a:latin typeface="+mn-lt"/>
              <a:ea typeface="+mn-ea"/>
              <a:cs typeface="+mn-cs"/>
            </a:rPr>
            <a:t>に歯止めはかかったが</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引き続き</a:t>
          </a:r>
          <a:r>
            <a:rPr lang="ja-JP" altLang="ja-JP" sz="1100" b="0" i="0" baseline="0">
              <a:solidFill>
                <a:schemeClr val="dk1"/>
              </a:solidFill>
              <a:effectLst/>
              <a:latin typeface="+mn-lt"/>
              <a:ea typeface="+mn-ea"/>
              <a:cs typeface="+mn-cs"/>
            </a:rPr>
            <a:t>社会福祉費の増加が</a:t>
          </a:r>
          <a:r>
            <a:rPr lang="ja-JP" altLang="en-US" sz="1100" b="0" i="0" baseline="0">
              <a:solidFill>
                <a:schemeClr val="dk1"/>
              </a:solidFill>
              <a:effectLst/>
              <a:latin typeface="+mn-lt"/>
              <a:ea typeface="+mn-ea"/>
              <a:cs typeface="+mn-cs"/>
            </a:rPr>
            <a:t>見込まれるため、</a:t>
          </a:r>
          <a:r>
            <a:rPr lang="ja-JP" altLang="ja-JP" sz="1100" b="0" i="0" baseline="0">
              <a:solidFill>
                <a:schemeClr val="dk1"/>
              </a:solidFill>
              <a:effectLst/>
              <a:latin typeface="+mn-lt"/>
              <a:ea typeface="+mn-ea"/>
              <a:cs typeface="+mn-cs"/>
            </a:rPr>
            <a:t>歳出の適正化を図り、上昇</a:t>
          </a:r>
          <a:r>
            <a:rPr lang="ja-JP" altLang="en-US" sz="1100" b="0" i="0" baseline="0">
              <a:solidFill>
                <a:schemeClr val="dk1"/>
              </a:solidFill>
              <a:effectLst/>
              <a:latin typeface="+mn-lt"/>
              <a:ea typeface="+mn-ea"/>
              <a:cs typeface="+mn-cs"/>
            </a:rPr>
            <a:t>の抑制に</a:t>
          </a:r>
          <a:r>
            <a:rPr lang="ja-JP" altLang="ja-JP" sz="1100" b="0" i="0" baseline="0">
              <a:solidFill>
                <a:schemeClr val="dk1"/>
              </a:solidFill>
              <a:effectLst/>
              <a:latin typeface="+mn-lt"/>
              <a:ea typeface="+mn-ea"/>
              <a:cs typeface="+mn-cs"/>
            </a:rPr>
            <a:t>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61</xdr:row>
      <xdr:rowOff>158750</xdr:rowOff>
    </xdr:to>
    <xdr:cxnSp macro="">
      <xdr:nvCxnSpPr>
        <xdr:cNvPr id="182" name="直線コネクタ 181"/>
        <xdr:cNvCxnSpPr/>
      </xdr:nvCxnSpPr>
      <xdr:spPr>
        <a:xfrm flipV="1">
          <a:off x="4826000" y="90805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130827</xdr:rowOff>
    </xdr:from>
    <xdr:ext cx="762000" cy="259045"/>
    <xdr:sp macro="" textlink="">
      <xdr:nvSpPr>
        <xdr:cNvPr id="183"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61</xdr:row>
      <xdr:rowOff>158750</xdr:rowOff>
    </xdr:from>
    <xdr:to>
      <xdr:col>7</xdr:col>
      <xdr:colOff>104775</xdr:colOff>
      <xdr:row>61</xdr:row>
      <xdr:rowOff>158750</xdr:rowOff>
    </xdr:to>
    <xdr:cxnSp macro="">
      <xdr:nvCxnSpPr>
        <xdr:cNvPr id="184" name="直線コネクタ 183"/>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165100</xdr:rowOff>
    </xdr:from>
    <xdr:to>
      <xdr:col>7</xdr:col>
      <xdr:colOff>15875</xdr:colOff>
      <xdr:row>58</xdr:row>
      <xdr:rowOff>12700</xdr:rowOff>
    </xdr:to>
    <xdr:cxnSp macro="">
      <xdr:nvCxnSpPr>
        <xdr:cNvPr id="187" name="直線コネクタ 186"/>
        <xdr:cNvCxnSpPr/>
      </xdr:nvCxnSpPr>
      <xdr:spPr>
        <a:xfrm flipV="1">
          <a:off x="3987800" y="97663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54627</xdr:rowOff>
    </xdr:from>
    <xdr:ext cx="762000" cy="259045"/>
    <xdr:sp macro="" textlink="">
      <xdr:nvSpPr>
        <xdr:cNvPr id="188"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9" name="フローチャート : 判断 188"/>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120650</xdr:rowOff>
    </xdr:from>
    <xdr:to>
      <xdr:col>5</xdr:col>
      <xdr:colOff>549275</xdr:colOff>
      <xdr:row>58</xdr:row>
      <xdr:rowOff>12700</xdr:rowOff>
    </xdr:to>
    <xdr:cxnSp macro="">
      <xdr:nvCxnSpPr>
        <xdr:cNvPr id="190" name="直線コネクタ 189"/>
        <xdr:cNvCxnSpPr/>
      </xdr:nvCxnSpPr>
      <xdr:spPr>
        <a:xfrm>
          <a:off x="3098800" y="9893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1" name="フローチャート : 判断 190"/>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149877</xdr:rowOff>
    </xdr:from>
    <xdr:ext cx="736600" cy="259045"/>
    <xdr:sp macro="" textlink="">
      <xdr:nvSpPr>
        <xdr:cNvPr id="192" name="テキスト ボックス 191"/>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44450</xdr:rowOff>
    </xdr:from>
    <xdr:to>
      <xdr:col>4</xdr:col>
      <xdr:colOff>346075</xdr:colOff>
      <xdr:row>57</xdr:row>
      <xdr:rowOff>120650</xdr:rowOff>
    </xdr:to>
    <xdr:cxnSp macro="">
      <xdr:nvCxnSpPr>
        <xdr:cNvPr id="193" name="直線コネクタ 192"/>
        <xdr:cNvCxnSpPr/>
      </xdr:nvCxnSpPr>
      <xdr:spPr>
        <a:xfrm>
          <a:off x="2209800" y="9817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4" name="フローチャート : 判断 193"/>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5" name="テキスト ボックス 194"/>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139700</xdr:rowOff>
    </xdr:from>
    <xdr:to>
      <xdr:col>3</xdr:col>
      <xdr:colOff>142875</xdr:colOff>
      <xdr:row>57</xdr:row>
      <xdr:rowOff>44450</xdr:rowOff>
    </xdr:to>
    <xdr:cxnSp macro="">
      <xdr:nvCxnSpPr>
        <xdr:cNvPr id="196" name="直線コネクタ 195"/>
        <xdr:cNvCxnSpPr/>
      </xdr:nvCxnSpPr>
      <xdr:spPr>
        <a:xfrm>
          <a:off x="1320800" y="9740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158750</xdr:rowOff>
    </xdr:from>
    <xdr:to>
      <xdr:col>3</xdr:col>
      <xdr:colOff>193675</xdr:colOff>
      <xdr:row>56</xdr:row>
      <xdr:rowOff>88900</xdr:rowOff>
    </xdr:to>
    <xdr:sp macro="" textlink="">
      <xdr:nvSpPr>
        <xdr:cNvPr id="197" name="フローチャート : 判断 196"/>
        <xdr:cNvSpPr/>
      </xdr:nvSpPr>
      <xdr:spPr>
        <a:xfrm>
          <a:off x="2159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99077</xdr:rowOff>
    </xdr:from>
    <xdr:ext cx="762000" cy="259045"/>
    <xdr:sp macro="" textlink="">
      <xdr:nvSpPr>
        <xdr:cNvPr id="198" name="テキスト ボックス 197"/>
        <xdr:cNvSpPr txBox="1"/>
      </xdr:nvSpPr>
      <xdr:spPr>
        <a:xfrm>
          <a:off x="1828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199" name="フローチャート : 判断 198"/>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73677</xdr:rowOff>
    </xdr:from>
    <xdr:ext cx="762000" cy="259045"/>
    <xdr:sp macro="" textlink="">
      <xdr:nvSpPr>
        <xdr:cNvPr id="200" name="テキスト ボックス 199"/>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206" name="円/楕円 205"/>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86377</xdr:rowOff>
    </xdr:from>
    <xdr:ext cx="762000" cy="259045"/>
    <xdr:sp macro="" textlink="">
      <xdr:nvSpPr>
        <xdr:cNvPr id="207" name="扶助費該当値テキスト"/>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133350</xdr:rowOff>
    </xdr:from>
    <xdr:to>
      <xdr:col>5</xdr:col>
      <xdr:colOff>600075</xdr:colOff>
      <xdr:row>58</xdr:row>
      <xdr:rowOff>63500</xdr:rowOff>
    </xdr:to>
    <xdr:sp macro="" textlink="">
      <xdr:nvSpPr>
        <xdr:cNvPr id="208" name="円/楕円 207"/>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48277</xdr:rowOff>
    </xdr:from>
    <xdr:ext cx="736600" cy="259045"/>
    <xdr:sp macro="" textlink="">
      <xdr:nvSpPr>
        <xdr:cNvPr id="209" name="テキスト ボックス 208"/>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69850</xdr:rowOff>
    </xdr:from>
    <xdr:to>
      <xdr:col>4</xdr:col>
      <xdr:colOff>396875</xdr:colOff>
      <xdr:row>58</xdr:row>
      <xdr:rowOff>0</xdr:rowOff>
    </xdr:to>
    <xdr:sp macro="" textlink="">
      <xdr:nvSpPr>
        <xdr:cNvPr id="210" name="円/楕円 209"/>
        <xdr:cNvSpPr/>
      </xdr:nvSpPr>
      <xdr:spPr>
        <a:xfrm>
          <a:off x="3048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156227</xdr:rowOff>
    </xdr:from>
    <xdr:ext cx="762000" cy="259045"/>
    <xdr:sp macro="" textlink="">
      <xdr:nvSpPr>
        <xdr:cNvPr id="211" name="テキスト ボックス 210"/>
        <xdr:cNvSpPr txBox="1"/>
      </xdr:nvSpPr>
      <xdr:spPr>
        <a:xfrm>
          <a:off x="2717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165100</xdr:rowOff>
    </xdr:from>
    <xdr:to>
      <xdr:col>3</xdr:col>
      <xdr:colOff>193675</xdr:colOff>
      <xdr:row>57</xdr:row>
      <xdr:rowOff>95250</xdr:rowOff>
    </xdr:to>
    <xdr:sp macro="" textlink="">
      <xdr:nvSpPr>
        <xdr:cNvPr id="212" name="円/楕円 211"/>
        <xdr:cNvSpPr/>
      </xdr:nvSpPr>
      <xdr:spPr>
        <a:xfrm>
          <a:off x="2159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80027</xdr:rowOff>
    </xdr:from>
    <xdr:ext cx="762000" cy="259045"/>
    <xdr:sp macro="" textlink="">
      <xdr:nvSpPr>
        <xdr:cNvPr id="213" name="テキスト ボックス 212"/>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88900</xdr:rowOff>
    </xdr:from>
    <xdr:to>
      <xdr:col>1</xdr:col>
      <xdr:colOff>676275</xdr:colOff>
      <xdr:row>57</xdr:row>
      <xdr:rowOff>19050</xdr:rowOff>
    </xdr:to>
    <xdr:sp macro="" textlink="">
      <xdr:nvSpPr>
        <xdr:cNvPr id="214" name="円/楕円 213"/>
        <xdr:cNvSpPr/>
      </xdr:nvSpPr>
      <xdr:spPr>
        <a:xfrm>
          <a:off x="1270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3827</xdr:rowOff>
    </xdr:from>
    <xdr:ext cx="762000" cy="259045"/>
    <xdr:sp macro="" textlink="">
      <xdr:nvSpPr>
        <xdr:cNvPr id="215" name="テキスト ボックス 214"/>
        <xdr:cNvSpPr txBox="1"/>
      </xdr:nvSpPr>
      <xdr:spPr>
        <a:xfrm>
          <a:off x="939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その他に係る経常収支比率が類似団体平均を上回っていたが、公共下水道会計の法適用に併せて繰出基準に基づく補助及び出資を行ったため繰出金が減額となり、平均を下回った。しかし、保険給付費の増加などにより、国民健康保険、介護保険事業等への繰出しが増加しており、引き続き各事業ともに経費の削減を図り、税収を主な財源とする普通会計の負担を減らしていくよう努め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62</xdr:row>
      <xdr:rowOff>20320</xdr:rowOff>
    </xdr:to>
    <xdr:cxnSp macro="">
      <xdr:nvCxnSpPr>
        <xdr:cNvPr id="243" name="直線コネクタ 242"/>
        <xdr:cNvCxnSpPr/>
      </xdr:nvCxnSpPr>
      <xdr:spPr>
        <a:xfrm flipV="1">
          <a:off x="16510000" y="92633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4"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5" name="直線コネクタ 244"/>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6"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47" name="直線コネクタ 246"/>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107950</xdr:rowOff>
    </xdr:from>
    <xdr:to>
      <xdr:col>24</xdr:col>
      <xdr:colOff>31750</xdr:colOff>
      <xdr:row>56</xdr:row>
      <xdr:rowOff>20320</xdr:rowOff>
    </xdr:to>
    <xdr:cxnSp macro="">
      <xdr:nvCxnSpPr>
        <xdr:cNvPr id="248" name="直線コネクタ 247"/>
        <xdr:cNvCxnSpPr/>
      </xdr:nvCxnSpPr>
      <xdr:spPr>
        <a:xfrm flipV="1">
          <a:off x="15671800" y="95377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124477</xdr:rowOff>
    </xdr:from>
    <xdr:ext cx="762000" cy="259045"/>
    <xdr:sp macro="" textlink="">
      <xdr:nvSpPr>
        <xdr:cNvPr id="249"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0" name="フローチャート : 判断 249"/>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20320</xdr:rowOff>
    </xdr:from>
    <xdr:to>
      <xdr:col>22</xdr:col>
      <xdr:colOff>565150</xdr:colOff>
      <xdr:row>58</xdr:row>
      <xdr:rowOff>119380</xdr:rowOff>
    </xdr:to>
    <xdr:cxnSp macro="">
      <xdr:nvCxnSpPr>
        <xdr:cNvPr id="251" name="直線コネクタ 250"/>
        <xdr:cNvCxnSpPr/>
      </xdr:nvCxnSpPr>
      <xdr:spPr>
        <a:xfrm flipV="1">
          <a:off x="14782800" y="9621520"/>
          <a:ext cx="889000" cy="44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2" name="フローチャート : 判断 251"/>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3" name="テキスト ボックス 252"/>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96520</xdr:rowOff>
    </xdr:from>
    <xdr:to>
      <xdr:col>21</xdr:col>
      <xdr:colOff>361950</xdr:colOff>
      <xdr:row>58</xdr:row>
      <xdr:rowOff>119380</xdr:rowOff>
    </xdr:to>
    <xdr:cxnSp macro="">
      <xdr:nvCxnSpPr>
        <xdr:cNvPr id="254" name="直線コネクタ 253"/>
        <xdr:cNvCxnSpPr/>
      </xdr:nvCxnSpPr>
      <xdr:spPr>
        <a:xfrm>
          <a:off x="13893800" y="10040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55" name="フローチャート : 判断 254"/>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47007</xdr:rowOff>
    </xdr:from>
    <xdr:ext cx="762000" cy="259045"/>
    <xdr:sp macro="" textlink="">
      <xdr:nvSpPr>
        <xdr:cNvPr id="256" name="テキスト ボックス 255"/>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96520</xdr:rowOff>
    </xdr:from>
    <xdr:to>
      <xdr:col>20</xdr:col>
      <xdr:colOff>158750</xdr:colOff>
      <xdr:row>58</xdr:row>
      <xdr:rowOff>111760</xdr:rowOff>
    </xdr:to>
    <xdr:cxnSp macro="">
      <xdr:nvCxnSpPr>
        <xdr:cNvPr id="257" name="直線コネクタ 256"/>
        <xdr:cNvCxnSpPr/>
      </xdr:nvCxnSpPr>
      <xdr:spPr>
        <a:xfrm flipV="1">
          <a:off x="13004800" y="10040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8" name="フローチャート : 判断 257"/>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59" name="テキスト ボックス 258"/>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60" name="フローチャート : 判断 259"/>
        <xdr:cNvSpPr/>
      </xdr:nvSpPr>
      <xdr:spPr>
        <a:xfrm>
          <a:off x="129540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1287</xdr:rowOff>
    </xdr:from>
    <xdr:ext cx="762000" cy="259045"/>
    <xdr:sp macro="" textlink="">
      <xdr:nvSpPr>
        <xdr:cNvPr id="261" name="テキスト ボックス 260"/>
        <xdr:cNvSpPr txBox="1"/>
      </xdr:nvSpPr>
      <xdr:spPr>
        <a:xfrm>
          <a:off x="12623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57150</xdr:rowOff>
    </xdr:from>
    <xdr:to>
      <xdr:col>24</xdr:col>
      <xdr:colOff>82550</xdr:colOff>
      <xdr:row>55</xdr:row>
      <xdr:rowOff>158750</xdr:rowOff>
    </xdr:to>
    <xdr:sp macro="" textlink="">
      <xdr:nvSpPr>
        <xdr:cNvPr id="267" name="円/楕円 266"/>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73677</xdr:rowOff>
    </xdr:from>
    <xdr:ext cx="762000" cy="259045"/>
    <xdr:sp macro="" textlink="">
      <xdr:nvSpPr>
        <xdr:cNvPr id="268" name="その他該当値テキスト"/>
        <xdr:cNvSpPr txBox="1"/>
      </xdr:nvSpPr>
      <xdr:spPr>
        <a:xfrm>
          <a:off x="16598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140970</xdr:rowOff>
    </xdr:from>
    <xdr:to>
      <xdr:col>22</xdr:col>
      <xdr:colOff>615950</xdr:colOff>
      <xdr:row>56</xdr:row>
      <xdr:rowOff>71120</xdr:rowOff>
    </xdr:to>
    <xdr:sp macro="" textlink="">
      <xdr:nvSpPr>
        <xdr:cNvPr id="269" name="円/楕円 268"/>
        <xdr:cNvSpPr/>
      </xdr:nvSpPr>
      <xdr:spPr>
        <a:xfrm>
          <a:off x="15621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81297</xdr:rowOff>
    </xdr:from>
    <xdr:ext cx="736600" cy="259045"/>
    <xdr:sp macro="" textlink="">
      <xdr:nvSpPr>
        <xdr:cNvPr id="270" name="テキスト ボックス 269"/>
        <xdr:cNvSpPr txBox="1"/>
      </xdr:nvSpPr>
      <xdr:spPr>
        <a:xfrm>
          <a:off x="15290800" y="933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68580</xdr:rowOff>
    </xdr:from>
    <xdr:to>
      <xdr:col>21</xdr:col>
      <xdr:colOff>412750</xdr:colOff>
      <xdr:row>58</xdr:row>
      <xdr:rowOff>170180</xdr:rowOff>
    </xdr:to>
    <xdr:sp macro="" textlink="">
      <xdr:nvSpPr>
        <xdr:cNvPr id="271" name="円/楕円 270"/>
        <xdr:cNvSpPr/>
      </xdr:nvSpPr>
      <xdr:spPr>
        <a:xfrm>
          <a:off x="14732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154957</xdr:rowOff>
    </xdr:from>
    <xdr:ext cx="762000" cy="259045"/>
    <xdr:sp macro="" textlink="">
      <xdr:nvSpPr>
        <xdr:cNvPr id="272" name="テキスト ボックス 271"/>
        <xdr:cNvSpPr txBox="1"/>
      </xdr:nvSpPr>
      <xdr:spPr>
        <a:xfrm>
          <a:off x="14401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45720</xdr:rowOff>
    </xdr:from>
    <xdr:to>
      <xdr:col>20</xdr:col>
      <xdr:colOff>209550</xdr:colOff>
      <xdr:row>58</xdr:row>
      <xdr:rowOff>147320</xdr:rowOff>
    </xdr:to>
    <xdr:sp macro="" textlink="">
      <xdr:nvSpPr>
        <xdr:cNvPr id="273" name="円/楕円 272"/>
        <xdr:cNvSpPr/>
      </xdr:nvSpPr>
      <xdr:spPr>
        <a:xfrm>
          <a:off x="13843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132097</xdr:rowOff>
    </xdr:from>
    <xdr:ext cx="762000" cy="259045"/>
    <xdr:sp macro="" textlink="">
      <xdr:nvSpPr>
        <xdr:cNvPr id="274" name="テキスト ボックス 273"/>
        <xdr:cNvSpPr txBox="1"/>
      </xdr:nvSpPr>
      <xdr:spPr>
        <a:xfrm>
          <a:off x="13512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60960</xdr:rowOff>
    </xdr:from>
    <xdr:to>
      <xdr:col>19</xdr:col>
      <xdr:colOff>6350</xdr:colOff>
      <xdr:row>58</xdr:row>
      <xdr:rowOff>162560</xdr:rowOff>
    </xdr:to>
    <xdr:sp macro="" textlink="">
      <xdr:nvSpPr>
        <xdr:cNvPr id="275" name="円/楕円 274"/>
        <xdr:cNvSpPr/>
      </xdr:nvSpPr>
      <xdr:spPr>
        <a:xfrm>
          <a:off x="12954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147337</xdr:rowOff>
    </xdr:from>
    <xdr:ext cx="762000" cy="259045"/>
    <xdr:sp macro="" textlink="">
      <xdr:nvSpPr>
        <xdr:cNvPr id="276" name="テキスト ボックス 275"/>
        <xdr:cNvSpPr txBox="1"/>
      </xdr:nvSpPr>
      <xdr:spPr>
        <a:xfrm>
          <a:off x="12623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ここ数年、類似団体内では、平均値の推移とほぼ同じ数値となっていたが、公共下水道会計の法適用に併せて、繰出金を補助金等へ変更したことにより平均を大きく上回った。</a:t>
          </a:r>
          <a:r>
            <a:rPr lang="ja-JP" altLang="en-US" sz="1100" b="0" i="0" baseline="0">
              <a:solidFill>
                <a:schemeClr val="dk1"/>
              </a:solidFill>
              <a:effectLst/>
              <a:latin typeface="+mn-lt"/>
              <a:ea typeface="+mn-ea"/>
              <a:cs typeface="+mn-cs"/>
            </a:rPr>
            <a:t>経常的な</a:t>
          </a:r>
          <a:r>
            <a:rPr lang="ja-JP" altLang="ja-JP" sz="1100" b="0" i="0" baseline="0">
              <a:solidFill>
                <a:schemeClr val="dk1"/>
              </a:solidFill>
              <a:effectLst/>
              <a:latin typeface="+mn-lt"/>
              <a:ea typeface="+mn-ea"/>
              <a:cs typeface="+mn-cs"/>
            </a:rPr>
            <a:t>支出</a:t>
          </a:r>
          <a:r>
            <a:rPr lang="ja-JP" altLang="en-US" sz="1100" b="0" i="0" baseline="0">
              <a:solidFill>
                <a:schemeClr val="dk1"/>
              </a:solidFill>
              <a:effectLst/>
              <a:latin typeface="+mn-lt"/>
              <a:ea typeface="+mn-ea"/>
              <a:cs typeface="+mn-cs"/>
            </a:rPr>
            <a:t>では、</a:t>
          </a:r>
          <a:r>
            <a:rPr lang="ja-JP" altLang="ja-JP" sz="1100" b="0" i="0" baseline="0">
              <a:solidFill>
                <a:schemeClr val="dk1"/>
              </a:solidFill>
              <a:effectLst/>
              <a:latin typeface="+mn-lt"/>
              <a:ea typeface="+mn-ea"/>
              <a:cs typeface="+mn-cs"/>
            </a:rPr>
            <a:t>繰出基準に基づく公共下水道会計への補助等、一部事務組合や広域連合への負担金が主なものであるが、各種団体への補助金を含め、市の交付に対し、適当な事業を行っているか確認し、さらなる歳出の適正化を図っ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129286</xdr:rowOff>
    </xdr:from>
    <xdr:to>
      <xdr:col>24</xdr:col>
      <xdr:colOff>31750</xdr:colOff>
      <xdr:row>42</xdr:row>
      <xdr:rowOff>12700</xdr:rowOff>
    </xdr:to>
    <xdr:cxnSp macro="">
      <xdr:nvCxnSpPr>
        <xdr:cNvPr id="301" name="直線コネクタ 300"/>
        <xdr:cNvCxnSpPr/>
      </xdr:nvCxnSpPr>
      <xdr:spPr>
        <a:xfrm flipV="1">
          <a:off x="16510000" y="578713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2"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3" name="直線コネクタ 302"/>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44213</xdr:rowOff>
    </xdr:from>
    <xdr:ext cx="762000" cy="259045"/>
    <xdr:sp macro="" textlink="">
      <xdr:nvSpPr>
        <xdr:cNvPr id="304"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628650</xdr:colOff>
      <xdr:row>33</xdr:row>
      <xdr:rowOff>129286</xdr:rowOff>
    </xdr:from>
    <xdr:to>
      <xdr:col>24</xdr:col>
      <xdr:colOff>120650</xdr:colOff>
      <xdr:row>33</xdr:row>
      <xdr:rowOff>129286</xdr:rowOff>
    </xdr:to>
    <xdr:cxnSp macro="">
      <xdr:nvCxnSpPr>
        <xdr:cNvPr id="305" name="直線コネクタ 304"/>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161290</xdr:rowOff>
    </xdr:from>
    <xdr:to>
      <xdr:col>24</xdr:col>
      <xdr:colOff>31750</xdr:colOff>
      <xdr:row>38</xdr:row>
      <xdr:rowOff>58420</xdr:rowOff>
    </xdr:to>
    <xdr:cxnSp macro="">
      <xdr:nvCxnSpPr>
        <xdr:cNvPr id="306" name="直線コネクタ 305"/>
        <xdr:cNvCxnSpPr/>
      </xdr:nvCxnSpPr>
      <xdr:spPr>
        <a:xfrm>
          <a:off x="15671800" y="65049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15003</xdr:rowOff>
    </xdr:from>
    <xdr:ext cx="762000" cy="259045"/>
    <xdr:sp macro="" textlink="">
      <xdr:nvSpPr>
        <xdr:cNvPr id="307" name="補助費等平均値テキスト"/>
        <xdr:cNvSpPr txBox="1"/>
      </xdr:nvSpPr>
      <xdr:spPr>
        <a:xfrm>
          <a:off x="16598900" y="6015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08" name="フローチャート : 判断 307"/>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3556</xdr:rowOff>
    </xdr:from>
    <xdr:to>
      <xdr:col>22</xdr:col>
      <xdr:colOff>565150</xdr:colOff>
      <xdr:row>37</xdr:row>
      <xdr:rowOff>161290</xdr:rowOff>
    </xdr:to>
    <xdr:cxnSp macro="">
      <xdr:nvCxnSpPr>
        <xdr:cNvPr id="309" name="直線コネクタ 308"/>
        <xdr:cNvCxnSpPr/>
      </xdr:nvCxnSpPr>
      <xdr:spPr>
        <a:xfrm>
          <a:off x="14782800" y="6175756"/>
          <a:ext cx="889000" cy="3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xdr:rowOff>
    </xdr:from>
    <xdr:to>
      <xdr:col>22</xdr:col>
      <xdr:colOff>615950</xdr:colOff>
      <xdr:row>36</xdr:row>
      <xdr:rowOff>104648</xdr:rowOff>
    </xdr:to>
    <xdr:sp macro="" textlink="">
      <xdr:nvSpPr>
        <xdr:cNvPr id="310" name="フローチャート : 判断 309"/>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114825</xdr:rowOff>
    </xdr:from>
    <xdr:ext cx="736600" cy="259045"/>
    <xdr:sp macro="" textlink="">
      <xdr:nvSpPr>
        <xdr:cNvPr id="311" name="テキスト ボックス 310"/>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3556</xdr:rowOff>
    </xdr:from>
    <xdr:to>
      <xdr:col>21</xdr:col>
      <xdr:colOff>361950</xdr:colOff>
      <xdr:row>36</xdr:row>
      <xdr:rowOff>12700</xdr:rowOff>
    </xdr:to>
    <xdr:cxnSp macro="">
      <xdr:nvCxnSpPr>
        <xdr:cNvPr id="312" name="直線コネクタ 311"/>
        <xdr:cNvCxnSpPr/>
      </xdr:nvCxnSpPr>
      <xdr:spPr>
        <a:xfrm flipV="1">
          <a:off x="13893800" y="61757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xdr:rowOff>
    </xdr:from>
    <xdr:to>
      <xdr:col>21</xdr:col>
      <xdr:colOff>412750</xdr:colOff>
      <xdr:row>36</xdr:row>
      <xdr:rowOff>104648</xdr:rowOff>
    </xdr:to>
    <xdr:sp macro="" textlink="">
      <xdr:nvSpPr>
        <xdr:cNvPr id="313" name="フローチャート : 判断 312"/>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89425</xdr:rowOff>
    </xdr:from>
    <xdr:ext cx="762000" cy="259045"/>
    <xdr:sp macro="" textlink="">
      <xdr:nvSpPr>
        <xdr:cNvPr id="314" name="テキスト ボックス 313"/>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12700</xdr:rowOff>
    </xdr:from>
    <xdr:to>
      <xdr:col>20</xdr:col>
      <xdr:colOff>158750</xdr:colOff>
      <xdr:row>36</xdr:row>
      <xdr:rowOff>26416</xdr:rowOff>
    </xdr:to>
    <xdr:cxnSp macro="">
      <xdr:nvCxnSpPr>
        <xdr:cNvPr id="315" name="直線コネクタ 314"/>
        <xdr:cNvCxnSpPr/>
      </xdr:nvCxnSpPr>
      <xdr:spPr>
        <a:xfrm flipV="1">
          <a:off x="13004800" y="61849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6" name="フローチャート : 判断 315"/>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17" name="テキスト ボックス 316"/>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12192</xdr:rowOff>
    </xdr:from>
    <xdr:to>
      <xdr:col>19</xdr:col>
      <xdr:colOff>6350</xdr:colOff>
      <xdr:row>36</xdr:row>
      <xdr:rowOff>113792</xdr:rowOff>
    </xdr:to>
    <xdr:sp macro="" textlink="">
      <xdr:nvSpPr>
        <xdr:cNvPr id="318" name="フローチャート : 判断 317"/>
        <xdr:cNvSpPr/>
      </xdr:nvSpPr>
      <xdr:spPr>
        <a:xfrm>
          <a:off x="12954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98569</xdr:rowOff>
    </xdr:from>
    <xdr:ext cx="762000" cy="259045"/>
    <xdr:sp macro="" textlink="">
      <xdr:nvSpPr>
        <xdr:cNvPr id="319" name="テキスト ボックス 318"/>
        <xdr:cNvSpPr txBox="1"/>
      </xdr:nvSpPr>
      <xdr:spPr>
        <a:xfrm>
          <a:off x="12623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38</xdr:row>
      <xdr:rowOff>7620</xdr:rowOff>
    </xdr:from>
    <xdr:to>
      <xdr:col>24</xdr:col>
      <xdr:colOff>82550</xdr:colOff>
      <xdr:row>38</xdr:row>
      <xdr:rowOff>109220</xdr:rowOff>
    </xdr:to>
    <xdr:sp macro="" textlink="">
      <xdr:nvSpPr>
        <xdr:cNvPr id="325" name="円/楕円 324"/>
        <xdr:cNvSpPr/>
      </xdr:nvSpPr>
      <xdr:spPr>
        <a:xfrm>
          <a:off x="16459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151147</xdr:rowOff>
    </xdr:from>
    <xdr:ext cx="762000" cy="259045"/>
    <xdr:sp macro="" textlink="">
      <xdr:nvSpPr>
        <xdr:cNvPr id="326" name="補助費等該当値テキスト"/>
        <xdr:cNvSpPr txBox="1"/>
      </xdr:nvSpPr>
      <xdr:spPr>
        <a:xfrm>
          <a:off x="16598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110490</xdr:rowOff>
    </xdr:from>
    <xdr:to>
      <xdr:col>22</xdr:col>
      <xdr:colOff>615950</xdr:colOff>
      <xdr:row>38</xdr:row>
      <xdr:rowOff>40640</xdr:rowOff>
    </xdr:to>
    <xdr:sp macro="" textlink="">
      <xdr:nvSpPr>
        <xdr:cNvPr id="327" name="円/楕円 326"/>
        <xdr:cNvSpPr/>
      </xdr:nvSpPr>
      <xdr:spPr>
        <a:xfrm>
          <a:off x="15621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25417</xdr:rowOff>
    </xdr:from>
    <xdr:ext cx="736600" cy="259045"/>
    <xdr:sp macro="" textlink="">
      <xdr:nvSpPr>
        <xdr:cNvPr id="328" name="テキスト ボックス 327"/>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124206</xdr:rowOff>
    </xdr:from>
    <xdr:to>
      <xdr:col>21</xdr:col>
      <xdr:colOff>412750</xdr:colOff>
      <xdr:row>36</xdr:row>
      <xdr:rowOff>54356</xdr:rowOff>
    </xdr:to>
    <xdr:sp macro="" textlink="">
      <xdr:nvSpPr>
        <xdr:cNvPr id="329" name="円/楕円 328"/>
        <xdr:cNvSpPr/>
      </xdr:nvSpPr>
      <xdr:spPr>
        <a:xfrm>
          <a:off x="14732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64533</xdr:rowOff>
    </xdr:from>
    <xdr:ext cx="762000" cy="259045"/>
    <xdr:sp macro="" textlink="">
      <xdr:nvSpPr>
        <xdr:cNvPr id="330" name="テキスト ボックス 329"/>
        <xdr:cNvSpPr txBox="1"/>
      </xdr:nvSpPr>
      <xdr:spPr>
        <a:xfrm>
          <a:off x="14401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133350</xdr:rowOff>
    </xdr:from>
    <xdr:to>
      <xdr:col>20</xdr:col>
      <xdr:colOff>209550</xdr:colOff>
      <xdr:row>36</xdr:row>
      <xdr:rowOff>63500</xdr:rowOff>
    </xdr:to>
    <xdr:sp macro="" textlink="">
      <xdr:nvSpPr>
        <xdr:cNvPr id="331" name="円/楕円 330"/>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73677</xdr:rowOff>
    </xdr:from>
    <xdr:ext cx="762000" cy="259045"/>
    <xdr:sp macro="" textlink="">
      <xdr:nvSpPr>
        <xdr:cNvPr id="332" name="テキスト ボックス 331"/>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33" name="円/楕円 332"/>
        <xdr:cNvSpPr/>
      </xdr:nvSpPr>
      <xdr:spPr>
        <a:xfrm>
          <a:off x="12954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87393</xdr:rowOff>
    </xdr:from>
    <xdr:ext cx="762000" cy="259045"/>
    <xdr:sp macro="" textlink="">
      <xdr:nvSpPr>
        <xdr:cNvPr id="334" name="テキスト ボックス 333"/>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普通建設事業の計画的実施により地方債新規発行の増加を抑制してきた結果、類似団体内では上位となっている。</a:t>
          </a:r>
          <a:r>
            <a:rPr lang="ja-JP" altLang="en-US" sz="1100" b="0" i="0" baseline="0">
              <a:solidFill>
                <a:schemeClr val="dk1"/>
              </a:solidFill>
              <a:effectLst/>
              <a:latin typeface="+mn-lt"/>
              <a:ea typeface="+mn-ea"/>
              <a:cs typeface="+mn-cs"/>
            </a:rPr>
            <a:t>現在実施している</a:t>
          </a:r>
          <a:r>
            <a:rPr lang="ja-JP" altLang="ja-JP" sz="1100" b="0" i="0" baseline="0">
              <a:solidFill>
                <a:schemeClr val="dk1"/>
              </a:solidFill>
              <a:effectLst/>
              <a:latin typeface="+mn-lt"/>
              <a:ea typeface="+mn-ea"/>
              <a:cs typeface="+mn-cs"/>
            </a:rPr>
            <a:t>大型建設事業により地方債の新規発行額は増加する見込みだが、新規発行額を可能な限り少なくし、上昇を最小限に抑えていく。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167005</xdr:rowOff>
    </xdr:from>
    <xdr:to>
      <xdr:col>7</xdr:col>
      <xdr:colOff>15875</xdr:colOff>
      <xdr:row>80</xdr:row>
      <xdr:rowOff>132714</xdr:rowOff>
    </xdr:to>
    <xdr:cxnSp macro="">
      <xdr:nvCxnSpPr>
        <xdr:cNvPr id="361" name="直線コネクタ 360"/>
        <xdr:cNvCxnSpPr/>
      </xdr:nvCxnSpPr>
      <xdr:spPr>
        <a:xfrm flipV="1">
          <a:off x="4826000" y="1268285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104791</xdr:rowOff>
    </xdr:from>
    <xdr:ext cx="762000" cy="259045"/>
    <xdr:sp macro="" textlink="">
      <xdr:nvSpPr>
        <xdr:cNvPr id="362" name="公債費最小値テキスト"/>
        <xdr:cNvSpPr txBox="1"/>
      </xdr:nvSpPr>
      <xdr:spPr>
        <a:xfrm>
          <a:off x="4914900" y="1382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70.3</a:t>
          </a:r>
          <a:endParaRPr kumimoji="1" lang="ja-JP" altLang="en-US" sz="1000" b="1">
            <a:latin typeface="ＭＳ Ｐゴシック"/>
          </a:endParaRPr>
        </a:p>
      </xdr:txBody>
    </xdr:sp>
    <xdr:clientData/>
  </xdr:oneCellAnchor>
  <xdr:twoCellAnchor>
    <xdr:from>
      <xdr:col>6</xdr:col>
      <xdr:colOff>612775</xdr:colOff>
      <xdr:row>80</xdr:row>
      <xdr:rowOff>132714</xdr:rowOff>
    </xdr:from>
    <xdr:to>
      <xdr:col>7</xdr:col>
      <xdr:colOff>104775</xdr:colOff>
      <xdr:row>80</xdr:row>
      <xdr:rowOff>132714</xdr:rowOff>
    </xdr:to>
    <xdr:cxnSp macro="">
      <xdr:nvCxnSpPr>
        <xdr:cNvPr id="363" name="直線コネクタ 362"/>
        <xdr:cNvCxnSpPr/>
      </xdr:nvCxnSpPr>
      <xdr:spPr>
        <a:xfrm>
          <a:off x="4737100" y="1384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81932</xdr:rowOff>
    </xdr:from>
    <xdr:ext cx="762000" cy="259045"/>
    <xdr:sp macro="" textlink="">
      <xdr:nvSpPr>
        <xdr:cNvPr id="364" name="公債費最大値テキスト"/>
        <xdr:cNvSpPr txBox="1"/>
      </xdr:nvSpPr>
      <xdr:spPr>
        <a:xfrm>
          <a:off x="4914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73</xdr:row>
      <xdr:rowOff>167005</xdr:rowOff>
    </xdr:from>
    <xdr:to>
      <xdr:col>7</xdr:col>
      <xdr:colOff>104775</xdr:colOff>
      <xdr:row>73</xdr:row>
      <xdr:rowOff>167005</xdr:rowOff>
    </xdr:to>
    <xdr:cxnSp macro="">
      <xdr:nvCxnSpPr>
        <xdr:cNvPr id="365" name="直線コネクタ 364"/>
        <xdr:cNvCxnSpPr/>
      </xdr:nvCxnSpPr>
      <xdr:spPr>
        <a:xfrm>
          <a:off x="4737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121285</xdr:rowOff>
    </xdr:from>
    <xdr:to>
      <xdr:col>7</xdr:col>
      <xdr:colOff>15875</xdr:colOff>
      <xdr:row>74</xdr:row>
      <xdr:rowOff>134620</xdr:rowOff>
    </xdr:to>
    <xdr:cxnSp macro="">
      <xdr:nvCxnSpPr>
        <xdr:cNvPr id="366" name="直線コネクタ 365"/>
        <xdr:cNvCxnSpPr/>
      </xdr:nvCxnSpPr>
      <xdr:spPr>
        <a:xfrm>
          <a:off x="3987800" y="1280858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120667</xdr:rowOff>
    </xdr:from>
    <xdr:ext cx="762000" cy="259045"/>
    <xdr:sp macro="" textlink="">
      <xdr:nvSpPr>
        <xdr:cNvPr id="367" name="公債費平均値テキスト"/>
        <xdr:cNvSpPr txBox="1"/>
      </xdr:nvSpPr>
      <xdr:spPr>
        <a:xfrm>
          <a:off x="4914900" y="12807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148590</xdr:rowOff>
    </xdr:from>
    <xdr:to>
      <xdr:col>7</xdr:col>
      <xdr:colOff>66675</xdr:colOff>
      <xdr:row>75</xdr:row>
      <xdr:rowOff>78740</xdr:rowOff>
    </xdr:to>
    <xdr:sp macro="" textlink="">
      <xdr:nvSpPr>
        <xdr:cNvPr id="368" name="フローチャート : 判断 367"/>
        <xdr:cNvSpPr/>
      </xdr:nvSpPr>
      <xdr:spPr>
        <a:xfrm>
          <a:off x="47752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117475</xdr:rowOff>
    </xdr:from>
    <xdr:to>
      <xdr:col>5</xdr:col>
      <xdr:colOff>549275</xdr:colOff>
      <xdr:row>74</xdr:row>
      <xdr:rowOff>121285</xdr:rowOff>
    </xdr:to>
    <xdr:cxnSp macro="">
      <xdr:nvCxnSpPr>
        <xdr:cNvPr id="369" name="直線コネクタ 368"/>
        <xdr:cNvCxnSpPr/>
      </xdr:nvCxnSpPr>
      <xdr:spPr>
        <a:xfrm>
          <a:off x="3098800" y="1280477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156210</xdr:rowOff>
    </xdr:from>
    <xdr:to>
      <xdr:col>5</xdr:col>
      <xdr:colOff>600075</xdr:colOff>
      <xdr:row>75</xdr:row>
      <xdr:rowOff>86360</xdr:rowOff>
    </xdr:to>
    <xdr:sp macro="" textlink="">
      <xdr:nvSpPr>
        <xdr:cNvPr id="370" name="フローチャート : 判断 369"/>
        <xdr:cNvSpPr/>
      </xdr:nvSpPr>
      <xdr:spPr>
        <a:xfrm>
          <a:off x="3937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71137</xdr:rowOff>
    </xdr:from>
    <xdr:ext cx="736600" cy="259045"/>
    <xdr:sp macro="" textlink="">
      <xdr:nvSpPr>
        <xdr:cNvPr id="371" name="テキスト ボックス 370"/>
        <xdr:cNvSpPr txBox="1"/>
      </xdr:nvSpPr>
      <xdr:spPr>
        <a:xfrm>
          <a:off x="3606800" y="12929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102235</xdr:rowOff>
    </xdr:from>
    <xdr:to>
      <xdr:col>4</xdr:col>
      <xdr:colOff>346075</xdr:colOff>
      <xdr:row>74</xdr:row>
      <xdr:rowOff>117475</xdr:rowOff>
    </xdr:to>
    <xdr:cxnSp macro="">
      <xdr:nvCxnSpPr>
        <xdr:cNvPr id="372" name="直線コネクタ 371"/>
        <xdr:cNvCxnSpPr/>
      </xdr:nvCxnSpPr>
      <xdr:spPr>
        <a:xfrm>
          <a:off x="2209800" y="1278953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161925</xdr:rowOff>
    </xdr:from>
    <xdr:to>
      <xdr:col>4</xdr:col>
      <xdr:colOff>396875</xdr:colOff>
      <xdr:row>75</xdr:row>
      <xdr:rowOff>92075</xdr:rowOff>
    </xdr:to>
    <xdr:sp macro="" textlink="">
      <xdr:nvSpPr>
        <xdr:cNvPr id="373" name="フローチャート : 判断 372"/>
        <xdr:cNvSpPr/>
      </xdr:nvSpPr>
      <xdr:spPr>
        <a:xfrm>
          <a:off x="3048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76852</xdr:rowOff>
    </xdr:from>
    <xdr:ext cx="762000" cy="259045"/>
    <xdr:sp macro="" textlink="">
      <xdr:nvSpPr>
        <xdr:cNvPr id="374" name="テキスト ボックス 373"/>
        <xdr:cNvSpPr txBox="1"/>
      </xdr:nvSpPr>
      <xdr:spPr>
        <a:xfrm>
          <a:off x="2717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102235</xdr:rowOff>
    </xdr:from>
    <xdr:to>
      <xdr:col>3</xdr:col>
      <xdr:colOff>142875</xdr:colOff>
      <xdr:row>74</xdr:row>
      <xdr:rowOff>107950</xdr:rowOff>
    </xdr:to>
    <xdr:cxnSp macro="">
      <xdr:nvCxnSpPr>
        <xdr:cNvPr id="375" name="直線コネクタ 374"/>
        <xdr:cNvCxnSpPr/>
      </xdr:nvCxnSpPr>
      <xdr:spPr>
        <a:xfrm flipV="1">
          <a:off x="1320800" y="127895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160020</xdr:rowOff>
    </xdr:from>
    <xdr:to>
      <xdr:col>3</xdr:col>
      <xdr:colOff>193675</xdr:colOff>
      <xdr:row>75</xdr:row>
      <xdr:rowOff>90170</xdr:rowOff>
    </xdr:to>
    <xdr:sp macro="" textlink="">
      <xdr:nvSpPr>
        <xdr:cNvPr id="376" name="フローチャート : 判断 375"/>
        <xdr:cNvSpPr/>
      </xdr:nvSpPr>
      <xdr:spPr>
        <a:xfrm>
          <a:off x="2159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74947</xdr:rowOff>
    </xdr:from>
    <xdr:ext cx="762000" cy="259045"/>
    <xdr:sp macro="" textlink="">
      <xdr:nvSpPr>
        <xdr:cNvPr id="377" name="テキスト ボックス 376"/>
        <xdr:cNvSpPr txBox="1"/>
      </xdr:nvSpPr>
      <xdr:spPr>
        <a:xfrm>
          <a:off x="1828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11430</xdr:rowOff>
    </xdr:from>
    <xdr:to>
      <xdr:col>1</xdr:col>
      <xdr:colOff>676275</xdr:colOff>
      <xdr:row>75</xdr:row>
      <xdr:rowOff>113030</xdr:rowOff>
    </xdr:to>
    <xdr:sp macro="" textlink="">
      <xdr:nvSpPr>
        <xdr:cNvPr id="378" name="フローチャート : 判断 377"/>
        <xdr:cNvSpPr/>
      </xdr:nvSpPr>
      <xdr:spPr>
        <a:xfrm>
          <a:off x="1270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97807</xdr:rowOff>
    </xdr:from>
    <xdr:ext cx="762000" cy="259045"/>
    <xdr:sp macro="" textlink="">
      <xdr:nvSpPr>
        <xdr:cNvPr id="379" name="テキスト ボックス 378"/>
        <xdr:cNvSpPr txBox="1"/>
      </xdr:nvSpPr>
      <xdr:spPr>
        <a:xfrm>
          <a:off x="939800" y="1295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83820</xdr:rowOff>
    </xdr:from>
    <xdr:to>
      <xdr:col>7</xdr:col>
      <xdr:colOff>66675</xdr:colOff>
      <xdr:row>75</xdr:row>
      <xdr:rowOff>13970</xdr:rowOff>
    </xdr:to>
    <xdr:sp macro="" textlink="">
      <xdr:nvSpPr>
        <xdr:cNvPr id="385" name="円/楕円 384"/>
        <xdr:cNvSpPr/>
      </xdr:nvSpPr>
      <xdr:spPr>
        <a:xfrm>
          <a:off x="47752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100347</xdr:rowOff>
    </xdr:from>
    <xdr:ext cx="762000" cy="259045"/>
    <xdr:sp macro="" textlink="">
      <xdr:nvSpPr>
        <xdr:cNvPr id="386" name="公債費該当値テキスト"/>
        <xdr:cNvSpPr txBox="1"/>
      </xdr:nvSpPr>
      <xdr:spPr>
        <a:xfrm>
          <a:off x="49149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70485</xdr:rowOff>
    </xdr:from>
    <xdr:to>
      <xdr:col>5</xdr:col>
      <xdr:colOff>600075</xdr:colOff>
      <xdr:row>75</xdr:row>
      <xdr:rowOff>635</xdr:rowOff>
    </xdr:to>
    <xdr:sp macro="" textlink="">
      <xdr:nvSpPr>
        <xdr:cNvPr id="387" name="円/楕円 386"/>
        <xdr:cNvSpPr/>
      </xdr:nvSpPr>
      <xdr:spPr>
        <a:xfrm>
          <a:off x="3937000" y="1275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10812</xdr:rowOff>
    </xdr:from>
    <xdr:ext cx="736600" cy="259045"/>
    <xdr:sp macro="" textlink="">
      <xdr:nvSpPr>
        <xdr:cNvPr id="388" name="テキスト ボックス 387"/>
        <xdr:cNvSpPr txBox="1"/>
      </xdr:nvSpPr>
      <xdr:spPr>
        <a:xfrm>
          <a:off x="3606800" y="1252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66675</xdr:rowOff>
    </xdr:from>
    <xdr:to>
      <xdr:col>4</xdr:col>
      <xdr:colOff>396875</xdr:colOff>
      <xdr:row>74</xdr:row>
      <xdr:rowOff>168275</xdr:rowOff>
    </xdr:to>
    <xdr:sp macro="" textlink="">
      <xdr:nvSpPr>
        <xdr:cNvPr id="389" name="円/楕円 388"/>
        <xdr:cNvSpPr/>
      </xdr:nvSpPr>
      <xdr:spPr>
        <a:xfrm>
          <a:off x="3048000" y="1275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7002</xdr:rowOff>
    </xdr:from>
    <xdr:ext cx="762000" cy="259045"/>
    <xdr:sp macro="" textlink="">
      <xdr:nvSpPr>
        <xdr:cNvPr id="390" name="テキスト ボックス 389"/>
        <xdr:cNvSpPr txBox="1"/>
      </xdr:nvSpPr>
      <xdr:spPr>
        <a:xfrm>
          <a:off x="2717800"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51435</xdr:rowOff>
    </xdr:from>
    <xdr:to>
      <xdr:col>3</xdr:col>
      <xdr:colOff>193675</xdr:colOff>
      <xdr:row>74</xdr:row>
      <xdr:rowOff>153035</xdr:rowOff>
    </xdr:to>
    <xdr:sp macro="" textlink="">
      <xdr:nvSpPr>
        <xdr:cNvPr id="391" name="円/楕円 390"/>
        <xdr:cNvSpPr/>
      </xdr:nvSpPr>
      <xdr:spPr>
        <a:xfrm>
          <a:off x="2159000" y="1273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163212</xdr:rowOff>
    </xdr:from>
    <xdr:ext cx="762000" cy="259045"/>
    <xdr:sp macro="" textlink="">
      <xdr:nvSpPr>
        <xdr:cNvPr id="392" name="テキスト ボックス 391"/>
        <xdr:cNvSpPr txBox="1"/>
      </xdr:nvSpPr>
      <xdr:spPr>
        <a:xfrm>
          <a:off x="1828800" y="1250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57150</xdr:rowOff>
    </xdr:from>
    <xdr:to>
      <xdr:col>1</xdr:col>
      <xdr:colOff>676275</xdr:colOff>
      <xdr:row>74</xdr:row>
      <xdr:rowOff>158750</xdr:rowOff>
    </xdr:to>
    <xdr:sp macro="" textlink="">
      <xdr:nvSpPr>
        <xdr:cNvPr id="393" name="円/楕円 392"/>
        <xdr:cNvSpPr/>
      </xdr:nvSpPr>
      <xdr:spPr>
        <a:xfrm>
          <a:off x="12700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168927</xdr:rowOff>
    </xdr:from>
    <xdr:ext cx="762000" cy="259045"/>
    <xdr:sp macro="" textlink="">
      <xdr:nvSpPr>
        <xdr:cNvPr id="394" name="テキスト ボックス 393"/>
        <xdr:cNvSpPr txBox="1"/>
      </xdr:nvSpPr>
      <xdr:spPr>
        <a:xfrm>
          <a:off x="939800" y="1251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人件費については、これまでの職員数の削減などにより類似団体と比較して良好な数値となっているが、それ以外については、平均か、平均を上回っている状況である。引き続き行財政改革を推進し、財政の健全化を図っ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16510</xdr:rowOff>
    </xdr:from>
    <xdr:to>
      <xdr:col>24</xdr:col>
      <xdr:colOff>31750</xdr:colOff>
      <xdr:row>80</xdr:row>
      <xdr:rowOff>96520</xdr:rowOff>
    </xdr:to>
    <xdr:cxnSp macro="">
      <xdr:nvCxnSpPr>
        <xdr:cNvPr id="422" name="直線コネクタ 421"/>
        <xdr:cNvCxnSpPr/>
      </xdr:nvCxnSpPr>
      <xdr:spPr>
        <a:xfrm flipV="1">
          <a:off x="16510000" y="125323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23"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24" name="直線コネクタ 423"/>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102887</xdr:rowOff>
    </xdr:from>
    <xdr:ext cx="762000" cy="259045"/>
    <xdr:sp macro="" textlink="">
      <xdr:nvSpPr>
        <xdr:cNvPr id="425"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628650</xdr:colOff>
      <xdr:row>73</xdr:row>
      <xdr:rowOff>16510</xdr:rowOff>
    </xdr:from>
    <xdr:to>
      <xdr:col>24</xdr:col>
      <xdr:colOff>120650</xdr:colOff>
      <xdr:row>73</xdr:row>
      <xdr:rowOff>16510</xdr:rowOff>
    </xdr:to>
    <xdr:cxnSp macro="">
      <xdr:nvCxnSpPr>
        <xdr:cNvPr id="426" name="直線コネクタ 425"/>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92711</xdr:rowOff>
    </xdr:from>
    <xdr:to>
      <xdr:col>24</xdr:col>
      <xdr:colOff>31750</xdr:colOff>
      <xdr:row>77</xdr:row>
      <xdr:rowOff>142239</xdr:rowOff>
    </xdr:to>
    <xdr:cxnSp macro="">
      <xdr:nvCxnSpPr>
        <xdr:cNvPr id="427" name="直線コネクタ 426"/>
        <xdr:cNvCxnSpPr/>
      </xdr:nvCxnSpPr>
      <xdr:spPr>
        <a:xfrm flipV="1">
          <a:off x="15671800" y="13294361"/>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165116</xdr:rowOff>
    </xdr:from>
    <xdr:ext cx="762000" cy="259045"/>
    <xdr:sp macro="" textlink="">
      <xdr:nvSpPr>
        <xdr:cNvPr id="428" name="公債費以外平均値テキスト"/>
        <xdr:cNvSpPr txBox="1"/>
      </xdr:nvSpPr>
      <xdr:spPr>
        <a:xfrm>
          <a:off x="16598900" y="13023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29" name="フローチャート : 判断 428"/>
        <xdr:cNvSpPr/>
      </xdr:nvSpPr>
      <xdr:spPr>
        <a:xfrm>
          <a:off x="164592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123189</xdr:rowOff>
    </xdr:from>
    <xdr:to>
      <xdr:col>22</xdr:col>
      <xdr:colOff>565150</xdr:colOff>
      <xdr:row>77</xdr:row>
      <xdr:rowOff>142239</xdr:rowOff>
    </xdr:to>
    <xdr:cxnSp macro="">
      <xdr:nvCxnSpPr>
        <xdr:cNvPr id="430" name="直線コネクタ 429"/>
        <xdr:cNvCxnSpPr/>
      </xdr:nvCxnSpPr>
      <xdr:spPr>
        <a:xfrm>
          <a:off x="14782800" y="1332483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2" name="テキスト ボックス 431"/>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39370</xdr:rowOff>
    </xdr:from>
    <xdr:to>
      <xdr:col>21</xdr:col>
      <xdr:colOff>361950</xdr:colOff>
      <xdr:row>77</xdr:row>
      <xdr:rowOff>123189</xdr:rowOff>
    </xdr:to>
    <xdr:cxnSp macro="">
      <xdr:nvCxnSpPr>
        <xdr:cNvPr id="433" name="直線コネクタ 432"/>
        <xdr:cNvCxnSpPr/>
      </xdr:nvCxnSpPr>
      <xdr:spPr>
        <a:xfrm>
          <a:off x="13893800" y="132410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133350</xdr:rowOff>
    </xdr:from>
    <xdr:to>
      <xdr:col>21</xdr:col>
      <xdr:colOff>412750</xdr:colOff>
      <xdr:row>77</xdr:row>
      <xdr:rowOff>63500</xdr:rowOff>
    </xdr:to>
    <xdr:sp macro="" textlink="">
      <xdr:nvSpPr>
        <xdr:cNvPr id="434" name="フローチャート : 判断 433"/>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73677</xdr:rowOff>
    </xdr:from>
    <xdr:ext cx="762000" cy="259045"/>
    <xdr:sp macro="" textlink="">
      <xdr:nvSpPr>
        <xdr:cNvPr id="435" name="テキスト ボックス 434"/>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39370</xdr:rowOff>
    </xdr:from>
    <xdr:to>
      <xdr:col>20</xdr:col>
      <xdr:colOff>158750</xdr:colOff>
      <xdr:row>77</xdr:row>
      <xdr:rowOff>153670</xdr:rowOff>
    </xdr:to>
    <xdr:cxnSp macro="">
      <xdr:nvCxnSpPr>
        <xdr:cNvPr id="436" name="直線コネクタ 435"/>
        <xdr:cNvCxnSpPr/>
      </xdr:nvCxnSpPr>
      <xdr:spPr>
        <a:xfrm flipV="1">
          <a:off x="13004800" y="132410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7" name="フローチャート : 判断 436"/>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165117</xdr:rowOff>
    </xdr:from>
    <xdr:ext cx="762000" cy="259045"/>
    <xdr:sp macro="" textlink="">
      <xdr:nvSpPr>
        <xdr:cNvPr id="438" name="テキスト ボックス 437"/>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163830</xdr:rowOff>
    </xdr:from>
    <xdr:to>
      <xdr:col>19</xdr:col>
      <xdr:colOff>6350</xdr:colOff>
      <xdr:row>77</xdr:row>
      <xdr:rowOff>93980</xdr:rowOff>
    </xdr:to>
    <xdr:sp macro="" textlink="">
      <xdr:nvSpPr>
        <xdr:cNvPr id="439" name="フローチャート : 判断 438"/>
        <xdr:cNvSpPr/>
      </xdr:nvSpPr>
      <xdr:spPr>
        <a:xfrm>
          <a:off x="12954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104157</xdr:rowOff>
    </xdr:from>
    <xdr:ext cx="762000" cy="259045"/>
    <xdr:sp macro="" textlink="">
      <xdr:nvSpPr>
        <xdr:cNvPr id="440" name="テキスト ボックス 439"/>
        <xdr:cNvSpPr txBox="1"/>
      </xdr:nvSpPr>
      <xdr:spPr>
        <a:xfrm>
          <a:off x="12623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41911</xdr:rowOff>
    </xdr:from>
    <xdr:to>
      <xdr:col>24</xdr:col>
      <xdr:colOff>82550</xdr:colOff>
      <xdr:row>77</xdr:row>
      <xdr:rowOff>143511</xdr:rowOff>
    </xdr:to>
    <xdr:sp macro="" textlink="">
      <xdr:nvSpPr>
        <xdr:cNvPr id="446" name="円/楕円 445"/>
        <xdr:cNvSpPr/>
      </xdr:nvSpPr>
      <xdr:spPr>
        <a:xfrm>
          <a:off x="16459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13988</xdr:rowOff>
    </xdr:from>
    <xdr:ext cx="762000" cy="259045"/>
    <xdr:sp macro="" textlink="">
      <xdr:nvSpPr>
        <xdr:cNvPr id="447" name="公債費以外該当値テキスト"/>
        <xdr:cNvSpPr txBox="1"/>
      </xdr:nvSpPr>
      <xdr:spPr>
        <a:xfrm>
          <a:off x="16598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91439</xdr:rowOff>
    </xdr:from>
    <xdr:to>
      <xdr:col>22</xdr:col>
      <xdr:colOff>615950</xdr:colOff>
      <xdr:row>78</xdr:row>
      <xdr:rowOff>21589</xdr:rowOff>
    </xdr:to>
    <xdr:sp macro="" textlink="">
      <xdr:nvSpPr>
        <xdr:cNvPr id="448" name="円/楕円 447"/>
        <xdr:cNvSpPr/>
      </xdr:nvSpPr>
      <xdr:spPr>
        <a:xfrm>
          <a:off x="15621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6366</xdr:rowOff>
    </xdr:from>
    <xdr:ext cx="736600" cy="259045"/>
    <xdr:sp macro="" textlink="">
      <xdr:nvSpPr>
        <xdr:cNvPr id="449" name="テキスト ボックス 448"/>
        <xdr:cNvSpPr txBox="1"/>
      </xdr:nvSpPr>
      <xdr:spPr>
        <a:xfrm>
          <a:off x="15290800" y="13379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72389</xdr:rowOff>
    </xdr:from>
    <xdr:to>
      <xdr:col>21</xdr:col>
      <xdr:colOff>412750</xdr:colOff>
      <xdr:row>78</xdr:row>
      <xdr:rowOff>2539</xdr:rowOff>
    </xdr:to>
    <xdr:sp macro="" textlink="">
      <xdr:nvSpPr>
        <xdr:cNvPr id="450" name="円/楕円 449"/>
        <xdr:cNvSpPr/>
      </xdr:nvSpPr>
      <xdr:spPr>
        <a:xfrm>
          <a:off x="14732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158766</xdr:rowOff>
    </xdr:from>
    <xdr:ext cx="762000" cy="259045"/>
    <xdr:sp macro="" textlink="">
      <xdr:nvSpPr>
        <xdr:cNvPr id="451" name="テキスト ボックス 450"/>
        <xdr:cNvSpPr txBox="1"/>
      </xdr:nvSpPr>
      <xdr:spPr>
        <a:xfrm>
          <a:off x="14401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160020</xdr:rowOff>
    </xdr:from>
    <xdr:to>
      <xdr:col>20</xdr:col>
      <xdr:colOff>209550</xdr:colOff>
      <xdr:row>77</xdr:row>
      <xdr:rowOff>90170</xdr:rowOff>
    </xdr:to>
    <xdr:sp macro="" textlink="">
      <xdr:nvSpPr>
        <xdr:cNvPr id="452" name="円/楕円 451"/>
        <xdr:cNvSpPr/>
      </xdr:nvSpPr>
      <xdr:spPr>
        <a:xfrm>
          <a:off x="13843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74947</xdr:rowOff>
    </xdr:from>
    <xdr:ext cx="762000" cy="259045"/>
    <xdr:sp macro="" textlink="">
      <xdr:nvSpPr>
        <xdr:cNvPr id="453" name="テキスト ボックス 452"/>
        <xdr:cNvSpPr txBox="1"/>
      </xdr:nvSpPr>
      <xdr:spPr>
        <a:xfrm>
          <a:off x="13512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102870</xdr:rowOff>
    </xdr:from>
    <xdr:to>
      <xdr:col>19</xdr:col>
      <xdr:colOff>6350</xdr:colOff>
      <xdr:row>78</xdr:row>
      <xdr:rowOff>33020</xdr:rowOff>
    </xdr:to>
    <xdr:sp macro="" textlink="">
      <xdr:nvSpPr>
        <xdr:cNvPr id="454" name="円/楕円 453"/>
        <xdr:cNvSpPr/>
      </xdr:nvSpPr>
      <xdr:spPr>
        <a:xfrm>
          <a:off x="12954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17797</xdr:rowOff>
    </xdr:from>
    <xdr:ext cx="762000" cy="259045"/>
    <xdr:sp macro="" textlink="">
      <xdr:nvSpPr>
        <xdr:cNvPr id="455" name="テキスト ボックス 454"/>
        <xdr:cNvSpPr txBox="1"/>
      </xdr:nvSpPr>
      <xdr:spPr>
        <a:xfrm>
          <a:off x="12623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長野県小諸市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4432</xdr:rowOff>
    </xdr:from>
    <xdr:to>
      <xdr:col>4</xdr:col>
      <xdr:colOff>1117600</xdr:colOff>
      <xdr:row>20</xdr:row>
      <xdr:rowOff>133223</xdr:rowOff>
    </xdr:to>
    <xdr:cxnSp macro="">
      <xdr:nvCxnSpPr>
        <xdr:cNvPr id="45" name="直線コネクタ 44"/>
        <xdr:cNvCxnSpPr/>
      </xdr:nvCxnSpPr>
      <xdr:spPr bwMode="auto">
        <a:xfrm flipV="1">
          <a:off x="5651500" y="2280907"/>
          <a:ext cx="0" cy="13289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105300</xdr:rowOff>
    </xdr:from>
    <xdr:ext cx="762000" cy="259045"/>
    <xdr:sp macro="" textlink="">
      <xdr:nvSpPr>
        <xdr:cNvPr id="46" name="人口1人当たり決算額の推移最小値テキスト130"/>
        <xdr:cNvSpPr txBox="1"/>
      </xdr:nvSpPr>
      <xdr:spPr>
        <a:xfrm>
          <a:off x="5740400" y="358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55,760</a:t>
          </a:r>
          <a:endParaRPr kumimoji="1" lang="ja-JP" altLang="en-US" sz="1000" b="1">
            <a:latin typeface="ＭＳ Ｐゴシック"/>
          </a:endParaRPr>
        </a:p>
      </xdr:txBody>
    </xdr:sp>
    <xdr:clientData/>
  </xdr:oneCellAnchor>
  <xdr:twoCellAnchor>
    <xdr:from>
      <xdr:col>4</xdr:col>
      <xdr:colOff>1028700</xdr:colOff>
      <xdr:row>20</xdr:row>
      <xdr:rowOff>133223</xdr:rowOff>
    </xdr:from>
    <xdr:to>
      <xdr:col>5</xdr:col>
      <xdr:colOff>73025</xdr:colOff>
      <xdr:row>20</xdr:row>
      <xdr:rowOff>133223</xdr:rowOff>
    </xdr:to>
    <xdr:cxnSp macro="">
      <xdr:nvCxnSpPr>
        <xdr:cNvPr id="47" name="直線コネクタ 46"/>
        <xdr:cNvCxnSpPr/>
      </xdr:nvCxnSpPr>
      <xdr:spPr bwMode="auto">
        <a:xfrm>
          <a:off x="5562600" y="3609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90809</xdr:rowOff>
    </xdr:from>
    <xdr:ext cx="762000" cy="259045"/>
    <xdr:sp macro="" textlink="">
      <xdr:nvSpPr>
        <xdr:cNvPr id="48" name="人口1人当たり決算額の推移最大値テキスト130"/>
        <xdr:cNvSpPr txBox="1"/>
      </xdr:nvSpPr>
      <xdr:spPr>
        <a:xfrm>
          <a:off x="5740400" y="202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160,401</a:t>
          </a:r>
          <a:endParaRPr kumimoji="1" lang="ja-JP" altLang="en-US" sz="1000" b="1">
            <a:latin typeface="ＭＳ Ｐゴシック"/>
          </a:endParaRPr>
        </a:p>
      </xdr:txBody>
    </xdr:sp>
    <xdr:clientData/>
  </xdr:oneCellAnchor>
  <xdr:twoCellAnchor>
    <xdr:from>
      <xdr:col>4</xdr:col>
      <xdr:colOff>1028700</xdr:colOff>
      <xdr:row>13</xdr:row>
      <xdr:rowOff>4432</xdr:rowOff>
    </xdr:from>
    <xdr:to>
      <xdr:col>5</xdr:col>
      <xdr:colOff>73025</xdr:colOff>
      <xdr:row>13</xdr:row>
      <xdr:rowOff>4432</xdr:rowOff>
    </xdr:to>
    <xdr:cxnSp macro="">
      <xdr:nvCxnSpPr>
        <xdr:cNvPr id="49" name="直線コネクタ 48"/>
        <xdr:cNvCxnSpPr/>
      </xdr:nvCxnSpPr>
      <xdr:spPr bwMode="auto">
        <a:xfrm>
          <a:off x="5562600" y="2280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141465</xdr:rowOff>
    </xdr:from>
    <xdr:to>
      <xdr:col>4</xdr:col>
      <xdr:colOff>1117600</xdr:colOff>
      <xdr:row>19</xdr:row>
      <xdr:rowOff>160604</xdr:rowOff>
    </xdr:to>
    <xdr:cxnSp macro="">
      <xdr:nvCxnSpPr>
        <xdr:cNvPr id="50" name="直線コネクタ 49"/>
        <xdr:cNvCxnSpPr/>
      </xdr:nvCxnSpPr>
      <xdr:spPr bwMode="auto">
        <a:xfrm>
          <a:off x="5003800" y="3446640"/>
          <a:ext cx="647700" cy="19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114596</xdr:rowOff>
    </xdr:from>
    <xdr:ext cx="762000" cy="259045"/>
    <xdr:sp macro="" textlink="">
      <xdr:nvSpPr>
        <xdr:cNvPr id="51" name="人口1人当たり決算額の推移平均値テキスト130"/>
        <xdr:cNvSpPr txBox="1"/>
      </xdr:nvSpPr>
      <xdr:spPr>
        <a:xfrm>
          <a:off x="5740400" y="29054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98069</xdr:rowOff>
    </xdr:from>
    <xdr:to>
      <xdr:col>5</xdr:col>
      <xdr:colOff>34925</xdr:colOff>
      <xdr:row>18</xdr:row>
      <xdr:rowOff>28219</xdr:rowOff>
    </xdr:to>
    <xdr:sp macro="" textlink="">
      <xdr:nvSpPr>
        <xdr:cNvPr id="52" name="フローチャート : 判断 51"/>
        <xdr:cNvSpPr/>
      </xdr:nvSpPr>
      <xdr:spPr bwMode="auto">
        <a:xfrm>
          <a:off x="56007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104953</xdr:rowOff>
    </xdr:from>
    <xdr:to>
      <xdr:col>4</xdr:col>
      <xdr:colOff>469900</xdr:colOff>
      <xdr:row>19</xdr:row>
      <xdr:rowOff>141465</xdr:rowOff>
    </xdr:to>
    <xdr:cxnSp macro="">
      <xdr:nvCxnSpPr>
        <xdr:cNvPr id="53" name="直線コネクタ 52"/>
        <xdr:cNvCxnSpPr/>
      </xdr:nvCxnSpPr>
      <xdr:spPr bwMode="auto">
        <a:xfrm>
          <a:off x="4305300" y="3410128"/>
          <a:ext cx="698500" cy="36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79121</xdr:rowOff>
    </xdr:from>
    <xdr:to>
      <xdr:col>4</xdr:col>
      <xdr:colOff>520700</xdr:colOff>
      <xdr:row>18</xdr:row>
      <xdr:rowOff>9271</xdr:rowOff>
    </xdr:to>
    <xdr:sp macro="" textlink="">
      <xdr:nvSpPr>
        <xdr:cNvPr id="54" name="フローチャート : 判断 53"/>
        <xdr:cNvSpPr/>
      </xdr:nvSpPr>
      <xdr:spPr bwMode="auto">
        <a:xfrm>
          <a:off x="49530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19448</xdr:rowOff>
    </xdr:from>
    <xdr:ext cx="736600" cy="259045"/>
    <xdr:sp macro="" textlink="">
      <xdr:nvSpPr>
        <xdr:cNvPr id="55" name="テキスト ボックス 54"/>
        <xdr:cNvSpPr txBox="1"/>
      </xdr:nvSpPr>
      <xdr:spPr>
        <a:xfrm>
          <a:off x="4622800" y="2810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104953</xdr:rowOff>
    </xdr:from>
    <xdr:to>
      <xdr:col>3</xdr:col>
      <xdr:colOff>904875</xdr:colOff>
      <xdr:row>19</xdr:row>
      <xdr:rowOff>130467</xdr:rowOff>
    </xdr:to>
    <xdr:cxnSp macro="">
      <xdr:nvCxnSpPr>
        <xdr:cNvPr id="56" name="直線コネクタ 55"/>
        <xdr:cNvCxnSpPr/>
      </xdr:nvCxnSpPr>
      <xdr:spPr bwMode="auto">
        <a:xfrm flipV="1">
          <a:off x="3606800" y="3410128"/>
          <a:ext cx="698500" cy="255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49644</xdr:rowOff>
    </xdr:from>
    <xdr:to>
      <xdr:col>3</xdr:col>
      <xdr:colOff>955675</xdr:colOff>
      <xdr:row>17</xdr:row>
      <xdr:rowOff>151244</xdr:rowOff>
    </xdr:to>
    <xdr:sp macro="" textlink="">
      <xdr:nvSpPr>
        <xdr:cNvPr id="57" name="フローチャート : 判断 56"/>
        <xdr:cNvSpPr/>
      </xdr:nvSpPr>
      <xdr:spPr bwMode="auto">
        <a:xfrm>
          <a:off x="42545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161421</xdr:rowOff>
    </xdr:from>
    <xdr:ext cx="762000" cy="259045"/>
    <xdr:sp macro="" textlink="">
      <xdr:nvSpPr>
        <xdr:cNvPr id="58" name="テキスト ボックス 57"/>
        <xdr:cNvSpPr txBox="1"/>
      </xdr:nvSpPr>
      <xdr:spPr>
        <a:xfrm>
          <a:off x="3924300" y="278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99479</xdr:rowOff>
    </xdr:from>
    <xdr:to>
      <xdr:col>3</xdr:col>
      <xdr:colOff>206375</xdr:colOff>
      <xdr:row>19</xdr:row>
      <xdr:rowOff>130467</xdr:rowOff>
    </xdr:to>
    <xdr:cxnSp macro="">
      <xdr:nvCxnSpPr>
        <xdr:cNvPr id="59" name="直線コネクタ 58"/>
        <xdr:cNvCxnSpPr/>
      </xdr:nvCxnSpPr>
      <xdr:spPr bwMode="auto">
        <a:xfrm>
          <a:off x="2908300" y="3404654"/>
          <a:ext cx="698500" cy="30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61392</xdr:rowOff>
    </xdr:from>
    <xdr:to>
      <xdr:col>3</xdr:col>
      <xdr:colOff>257175</xdr:colOff>
      <xdr:row>17</xdr:row>
      <xdr:rowOff>162992</xdr:rowOff>
    </xdr:to>
    <xdr:sp macro="" textlink="">
      <xdr:nvSpPr>
        <xdr:cNvPr id="60" name="フローチャート : 判断 59"/>
        <xdr:cNvSpPr/>
      </xdr:nvSpPr>
      <xdr:spPr bwMode="auto">
        <a:xfrm>
          <a:off x="35560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1719</xdr:rowOff>
    </xdr:from>
    <xdr:ext cx="762000" cy="259045"/>
    <xdr:sp macro="" textlink="">
      <xdr:nvSpPr>
        <xdr:cNvPr id="61" name="テキスト ボックス 60"/>
        <xdr:cNvSpPr txBox="1"/>
      </xdr:nvSpPr>
      <xdr:spPr>
        <a:xfrm>
          <a:off x="3225800" y="279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65430</xdr:rowOff>
    </xdr:from>
    <xdr:to>
      <xdr:col>2</xdr:col>
      <xdr:colOff>692150</xdr:colOff>
      <xdr:row>17</xdr:row>
      <xdr:rowOff>167030</xdr:rowOff>
    </xdr:to>
    <xdr:sp macro="" textlink="">
      <xdr:nvSpPr>
        <xdr:cNvPr id="62" name="フローチャート : 判断 61"/>
        <xdr:cNvSpPr/>
      </xdr:nvSpPr>
      <xdr:spPr bwMode="auto">
        <a:xfrm>
          <a:off x="2857500" y="3027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5757</xdr:rowOff>
    </xdr:from>
    <xdr:ext cx="762000" cy="259045"/>
    <xdr:sp macro="" textlink="">
      <xdr:nvSpPr>
        <xdr:cNvPr id="63" name="テキスト ボックス 62"/>
        <xdr:cNvSpPr txBox="1"/>
      </xdr:nvSpPr>
      <xdr:spPr>
        <a:xfrm>
          <a:off x="2527300" y="279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97,598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19</xdr:row>
      <xdr:rowOff>109804</xdr:rowOff>
    </xdr:from>
    <xdr:to>
      <xdr:col>5</xdr:col>
      <xdr:colOff>34925</xdr:colOff>
      <xdr:row>20</xdr:row>
      <xdr:rowOff>39954</xdr:rowOff>
    </xdr:to>
    <xdr:sp macro="" textlink="">
      <xdr:nvSpPr>
        <xdr:cNvPr id="69" name="円/楕円 68"/>
        <xdr:cNvSpPr/>
      </xdr:nvSpPr>
      <xdr:spPr bwMode="auto">
        <a:xfrm>
          <a:off x="5600700" y="3414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81881</xdr:rowOff>
    </xdr:from>
    <xdr:ext cx="762000" cy="259045"/>
    <xdr:sp macro="" textlink="">
      <xdr:nvSpPr>
        <xdr:cNvPr id="70" name="人口1人当たり決算額の推移該当値テキスト130"/>
        <xdr:cNvSpPr txBox="1"/>
      </xdr:nvSpPr>
      <xdr:spPr>
        <a:xfrm>
          <a:off x="5740400" y="3387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67,104</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90665</xdr:rowOff>
    </xdr:from>
    <xdr:to>
      <xdr:col>4</xdr:col>
      <xdr:colOff>520700</xdr:colOff>
      <xdr:row>20</xdr:row>
      <xdr:rowOff>20815</xdr:rowOff>
    </xdr:to>
    <xdr:sp macro="" textlink="">
      <xdr:nvSpPr>
        <xdr:cNvPr id="71" name="円/楕円 70"/>
        <xdr:cNvSpPr/>
      </xdr:nvSpPr>
      <xdr:spPr bwMode="auto">
        <a:xfrm>
          <a:off x="4953000" y="3395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5592</xdr:rowOff>
    </xdr:from>
    <xdr:ext cx="736600" cy="259045"/>
    <xdr:sp macro="" textlink="">
      <xdr:nvSpPr>
        <xdr:cNvPr id="72" name="テキスト ボックス 71"/>
        <xdr:cNvSpPr txBox="1"/>
      </xdr:nvSpPr>
      <xdr:spPr>
        <a:xfrm>
          <a:off x="4622800" y="348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68,611</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54153</xdr:rowOff>
    </xdr:from>
    <xdr:to>
      <xdr:col>3</xdr:col>
      <xdr:colOff>955675</xdr:colOff>
      <xdr:row>19</xdr:row>
      <xdr:rowOff>155753</xdr:rowOff>
    </xdr:to>
    <xdr:sp macro="" textlink="">
      <xdr:nvSpPr>
        <xdr:cNvPr id="73" name="円/楕円 72"/>
        <xdr:cNvSpPr/>
      </xdr:nvSpPr>
      <xdr:spPr bwMode="auto">
        <a:xfrm>
          <a:off x="4254500" y="3359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140530</xdr:rowOff>
    </xdr:from>
    <xdr:ext cx="762000" cy="259045"/>
    <xdr:sp macro="" textlink="">
      <xdr:nvSpPr>
        <xdr:cNvPr id="74" name="テキスト ボックス 73"/>
        <xdr:cNvSpPr txBox="1"/>
      </xdr:nvSpPr>
      <xdr:spPr>
        <a:xfrm>
          <a:off x="3924300" y="344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71,486</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79667</xdr:rowOff>
    </xdr:from>
    <xdr:to>
      <xdr:col>3</xdr:col>
      <xdr:colOff>257175</xdr:colOff>
      <xdr:row>20</xdr:row>
      <xdr:rowOff>9817</xdr:rowOff>
    </xdr:to>
    <xdr:sp macro="" textlink="">
      <xdr:nvSpPr>
        <xdr:cNvPr id="75" name="円/楕円 74"/>
        <xdr:cNvSpPr/>
      </xdr:nvSpPr>
      <xdr:spPr bwMode="auto">
        <a:xfrm>
          <a:off x="3556000" y="3384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166044</xdr:rowOff>
    </xdr:from>
    <xdr:ext cx="762000" cy="259045"/>
    <xdr:sp macro="" textlink="">
      <xdr:nvSpPr>
        <xdr:cNvPr id="76" name="テキスト ボックス 75"/>
        <xdr:cNvSpPr txBox="1"/>
      </xdr:nvSpPr>
      <xdr:spPr>
        <a:xfrm>
          <a:off x="3225800" y="347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69,477</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48679</xdr:rowOff>
    </xdr:from>
    <xdr:to>
      <xdr:col>2</xdr:col>
      <xdr:colOff>692150</xdr:colOff>
      <xdr:row>19</xdr:row>
      <xdr:rowOff>150279</xdr:rowOff>
    </xdr:to>
    <xdr:sp macro="" textlink="">
      <xdr:nvSpPr>
        <xdr:cNvPr id="77" name="円/楕円 76"/>
        <xdr:cNvSpPr/>
      </xdr:nvSpPr>
      <xdr:spPr bwMode="auto">
        <a:xfrm>
          <a:off x="2857500" y="3353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135056</xdr:rowOff>
    </xdr:from>
    <xdr:ext cx="762000" cy="259045"/>
    <xdr:sp macro="" textlink="">
      <xdr:nvSpPr>
        <xdr:cNvPr id="78" name="テキスト ボックス 77"/>
        <xdr:cNvSpPr txBox="1"/>
      </xdr:nvSpPr>
      <xdr:spPr>
        <a:xfrm>
          <a:off x="2527300" y="3440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71,917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4128</xdr:rowOff>
    </xdr:from>
    <xdr:to>
      <xdr:col>4</xdr:col>
      <xdr:colOff>1117600</xdr:colOff>
      <xdr:row>38</xdr:row>
      <xdr:rowOff>77181</xdr:rowOff>
    </xdr:to>
    <xdr:cxnSp macro="">
      <xdr:nvCxnSpPr>
        <xdr:cNvPr id="107" name="直線コネクタ 106"/>
        <xdr:cNvCxnSpPr/>
      </xdr:nvCxnSpPr>
      <xdr:spPr bwMode="auto">
        <a:xfrm flipV="1">
          <a:off x="5651500" y="6271578"/>
          <a:ext cx="0" cy="1273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49258</xdr:rowOff>
    </xdr:from>
    <xdr:ext cx="762000" cy="259045"/>
    <xdr:sp macro="" textlink="">
      <xdr:nvSpPr>
        <xdr:cNvPr id="108" name="人口1人当たり決算額の推移最小値テキスト445"/>
        <xdr:cNvSpPr txBox="1"/>
      </xdr:nvSpPr>
      <xdr:spPr>
        <a:xfrm>
          <a:off x="5740400" y="751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4</xdr:col>
      <xdr:colOff>1028700</xdr:colOff>
      <xdr:row>38</xdr:row>
      <xdr:rowOff>77181</xdr:rowOff>
    </xdr:from>
    <xdr:to>
      <xdr:col>5</xdr:col>
      <xdr:colOff>73025</xdr:colOff>
      <xdr:row>38</xdr:row>
      <xdr:rowOff>77181</xdr:rowOff>
    </xdr:to>
    <xdr:cxnSp macro="">
      <xdr:nvCxnSpPr>
        <xdr:cNvPr id="109" name="直線コネクタ 108"/>
        <xdr:cNvCxnSpPr/>
      </xdr:nvCxnSpPr>
      <xdr:spPr bwMode="auto">
        <a:xfrm>
          <a:off x="5562600" y="7544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90505</xdr:rowOff>
    </xdr:from>
    <xdr:ext cx="762000" cy="259045"/>
    <xdr:sp macro="" textlink="">
      <xdr:nvSpPr>
        <xdr:cNvPr id="110" name="人口1人当たり決算額の推移最大値テキスト445"/>
        <xdr:cNvSpPr txBox="1"/>
      </xdr:nvSpPr>
      <xdr:spPr>
        <a:xfrm>
          <a:off x="5740400" y="601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337,250</a:t>
          </a:r>
          <a:endParaRPr kumimoji="1" lang="ja-JP" altLang="en-US" sz="1000" b="1">
            <a:latin typeface="ＭＳ Ｐゴシック"/>
          </a:endParaRPr>
        </a:p>
      </xdr:txBody>
    </xdr:sp>
    <xdr:clientData/>
  </xdr:oneCellAnchor>
  <xdr:twoCellAnchor>
    <xdr:from>
      <xdr:col>4</xdr:col>
      <xdr:colOff>1028700</xdr:colOff>
      <xdr:row>34</xdr:row>
      <xdr:rowOff>4128</xdr:rowOff>
    </xdr:from>
    <xdr:to>
      <xdr:col>5</xdr:col>
      <xdr:colOff>73025</xdr:colOff>
      <xdr:row>34</xdr:row>
      <xdr:rowOff>4128</xdr:rowOff>
    </xdr:to>
    <xdr:cxnSp macro="">
      <xdr:nvCxnSpPr>
        <xdr:cNvPr id="111" name="直線コネクタ 110"/>
        <xdr:cNvCxnSpPr/>
      </xdr:nvCxnSpPr>
      <xdr:spPr bwMode="auto">
        <a:xfrm>
          <a:off x="5562600" y="6271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14079</xdr:rowOff>
    </xdr:from>
    <xdr:to>
      <xdr:col>4</xdr:col>
      <xdr:colOff>1117600</xdr:colOff>
      <xdr:row>38</xdr:row>
      <xdr:rowOff>14198</xdr:rowOff>
    </xdr:to>
    <xdr:cxnSp macro="">
      <xdr:nvCxnSpPr>
        <xdr:cNvPr id="112" name="直線コネクタ 111"/>
        <xdr:cNvCxnSpPr/>
      </xdr:nvCxnSpPr>
      <xdr:spPr bwMode="auto">
        <a:xfrm flipV="1">
          <a:off x="5003800" y="7481679"/>
          <a:ext cx="647700" cy="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116116</xdr:rowOff>
    </xdr:from>
    <xdr:ext cx="762000" cy="259045"/>
    <xdr:sp macro="" textlink="">
      <xdr:nvSpPr>
        <xdr:cNvPr id="113" name="人口1人当たり決算額の推移平均値テキスト445"/>
        <xdr:cNvSpPr txBox="1"/>
      </xdr:nvSpPr>
      <xdr:spPr>
        <a:xfrm>
          <a:off x="5740400" y="7240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271039</xdr:rowOff>
    </xdr:from>
    <xdr:to>
      <xdr:col>5</xdr:col>
      <xdr:colOff>34925</xdr:colOff>
      <xdr:row>38</xdr:row>
      <xdr:rowOff>29739</xdr:rowOff>
    </xdr:to>
    <xdr:sp macro="" textlink="">
      <xdr:nvSpPr>
        <xdr:cNvPr id="114" name="フローチャート : 判断 113"/>
        <xdr:cNvSpPr/>
      </xdr:nvSpPr>
      <xdr:spPr bwMode="auto">
        <a:xfrm>
          <a:off x="56007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14198</xdr:rowOff>
    </xdr:from>
    <xdr:to>
      <xdr:col>4</xdr:col>
      <xdr:colOff>469900</xdr:colOff>
      <xdr:row>38</xdr:row>
      <xdr:rowOff>18831</xdr:rowOff>
    </xdr:to>
    <xdr:cxnSp macro="">
      <xdr:nvCxnSpPr>
        <xdr:cNvPr id="115" name="直線コネクタ 114"/>
        <xdr:cNvCxnSpPr/>
      </xdr:nvCxnSpPr>
      <xdr:spPr bwMode="auto">
        <a:xfrm flipV="1">
          <a:off x="4305300" y="7481798"/>
          <a:ext cx="698500" cy="4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263640</xdr:rowOff>
    </xdr:from>
    <xdr:to>
      <xdr:col>4</xdr:col>
      <xdr:colOff>520700</xdr:colOff>
      <xdr:row>38</xdr:row>
      <xdr:rowOff>22340</xdr:rowOff>
    </xdr:to>
    <xdr:sp macro="" textlink="">
      <xdr:nvSpPr>
        <xdr:cNvPr id="116" name="フローチャート : 判断 115"/>
        <xdr:cNvSpPr/>
      </xdr:nvSpPr>
      <xdr:spPr bwMode="auto">
        <a:xfrm>
          <a:off x="4953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32517</xdr:rowOff>
    </xdr:from>
    <xdr:ext cx="736600" cy="259045"/>
    <xdr:sp macro="" textlink="">
      <xdr:nvSpPr>
        <xdr:cNvPr id="117" name="テキスト ボックス 116"/>
        <xdr:cNvSpPr txBox="1"/>
      </xdr:nvSpPr>
      <xdr:spPr>
        <a:xfrm>
          <a:off x="4622800" y="715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14399</xdr:rowOff>
    </xdr:from>
    <xdr:to>
      <xdr:col>3</xdr:col>
      <xdr:colOff>904875</xdr:colOff>
      <xdr:row>38</xdr:row>
      <xdr:rowOff>18831</xdr:rowOff>
    </xdr:to>
    <xdr:cxnSp macro="">
      <xdr:nvCxnSpPr>
        <xdr:cNvPr id="118" name="直線コネクタ 117"/>
        <xdr:cNvCxnSpPr/>
      </xdr:nvCxnSpPr>
      <xdr:spPr bwMode="auto">
        <a:xfrm>
          <a:off x="3606800" y="7481999"/>
          <a:ext cx="698500" cy="4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253735</xdr:rowOff>
    </xdr:from>
    <xdr:to>
      <xdr:col>3</xdr:col>
      <xdr:colOff>955675</xdr:colOff>
      <xdr:row>38</xdr:row>
      <xdr:rowOff>12435</xdr:rowOff>
    </xdr:to>
    <xdr:sp macro="" textlink="">
      <xdr:nvSpPr>
        <xdr:cNvPr id="119" name="フローチャート : 判断 118"/>
        <xdr:cNvSpPr/>
      </xdr:nvSpPr>
      <xdr:spPr bwMode="auto">
        <a:xfrm>
          <a:off x="4254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22612</xdr:rowOff>
    </xdr:from>
    <xdr:ext cx="762000" cy="259045"/>
    <xdr:sp macro="" textlink="">
      <xdr:nvSpPr>
        <xdr:cNvPr id="120" name="テキスト ボックス 119"/>
        <xdr:cNvSpPr txBox="1"/>
      </xdr:nvSpPr>
      <xdr:spPr>
        <a:xfrm>
          <a:off x="39243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641350</xdr:colOff>
      <xdr:row>38</xdr:row>
      <xdr:rowOff>14399</xdr:rowOff>
    </xdr:from>
    <xdr:to>
      <xdr:col>3</xdr:col>
      <xdr:colOff>206375</xdr:colOff>
      <xdr:row>38</xdr:row>
      <xdr:rowOff>18766</xdr:rowOff>
    </xdr:to>
    <xdr:cxnSp macro="">
      <xdr:nvCxnSpPr>
        <xdr:cNvPr id="121" name="直線コネクタ 120"/>
        <xdr:cNvCxnSpPr/>
      </xdr:nvCxnSpPr>
      <xdr:spPr bwMode="auto">
        <a:xfrm flipV="1">
          <a:off x="2908300" y="7481999"/>
          <a:ext cx="698500" cy="43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246942</xdr:rowOff>
    </xdr:from>
    <xdr:to>
      <xdr:col>3</xdr:col>
      <xdr:colOff>257175</xdr:colOff>
      <xdr:row>38</xdr:row>
      <xdr:rowOff>5642</xdr:rowOff>
    </xdr:to>
    <xdr:sp macro="" textlink="">
      <xdr:nvSpPr>
        <xdr:cNvPr id="122" name="フローチャート : 判断 121"/>
        <xdr:cNvSpPr/>
      </xdr:nvSpPr>
      <xdr:spPr bwMode="auto">
        <a:xfrm>
          <a:off x="35560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15819</xdr:rowOff>
    </xdr:from>
    <xdr:ext cx="762000" cy="259045"/>
    <xdr:sp macro="" textlink="">
      <xdr:nvSpPr>
        <xdr:cNvPr id="123" name="テキスト ボックス 122"/>
        <xdr:cNvSpPr txBox="1"/>
      </xdr:nvSpPr>
      <xdr:spPr>
        <a:xfrm>
          <a:off x="3225800" y="714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243036</xdr:rowOff>
    </xdr:from>
    <xdr:to>
      <xdr:col>2</xdr:col>
      <xdr:colOff>692150</xdr:colOff>
      <xdr:row>38</xdr:row>
      <xdr:rowOff>1736</xdr:rowOff>
    </xdr:to>
    <xdr:sp macro="" textlink="">
      <xdr:nvSpPr>
        <xdr:cNvPr id="124" name="フローチャート : 判断 123"/>
        <xdr:cNvSpPr/>
      </xdr:nvSpPr>
      <xdr:spPr bwMode="auto">
        <a:xfrm>
          <a:off x="2857500" y="7367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11913</xdr:rowOff>
    </xdr:from>
    <xdr:ext cx="762000" cy="259045"/>
    <xdr:sp macro="" textlink="">
      <xdr:nvSpPr>
        <xdr:cNvPr id="125" name="テキスト ボックス 124"/>
        <xdr:cNvSpPr txBox="1"/>
      </xdr:nvSpPr>
      <xdr:spPr>
        <a:xfrm>
          <a:off x="2527300" y="713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36,211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306179</xdr:rowOff>
    </xdr:from>
    <xdr:to>
      <xdr:col>5</xdr:col>
      <xdr:colOff>34925</xdr:colOff>
      <xdr:row>38</xdr:row>
      <xdr:rowOff>64879</xdr:rowOff>
    </xdr:to>
    <xdr:sp macro="" textlink="">
      <xdr:nvSpPr>
        <xdr:cNvPr id="131" name="円/楕円 130"/>
        <xdr:cNvSpPr/>
      </xdr:nvSpPr>
      <xdr:spPr bwMode="auto">
        <a:xfrm>
          <a:off x="5600700" y="7430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230416</xdr:rowOff>
    </xdr:from>
    <xdr:ext cx="762000" cy="259045"/>
    <xdr:sp macro="" textlink="">
      <xdr:nvSpPr>
        <xdr:cNvPr id="132" name="人口1人当たり決算額の推移該当値テキスト445"/>
        <xdr:cNvSpPr txBox="1"/>
      </xdr:nvSpPr>
      <xdr:spPr>
        <a:xfrm>
          <a:off x="5740400" y="7355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19,638</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306298</xdr:rowOff>
    </xdr:from>
    <xdr:to>
      <xdr:col>4</xdr:col>
      <xdr:colOff>520700</xdr:colOff>
      <xdr:row>38</xdr:row>
      <xdr:rowOff>64998</xdr:rowOff>
    </xdr:to>
    <xdr:sp macro="" textlink="">
      <xdr:nvSpPr>
        <xdr:cNvPr id="133" name="円/楕円 132"/>
        <xdr:cNvSpPr/>
      </xdr:nvSpPr>
      <xdr:spPr bwMode="auto">
        <a:xfrm>
          <a:off x="4953000" y="7430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49775</xdr:rowOff>
    </xdr:from>
    <xdr:ext cx="736600" cy="259045"/>
    <xdr:sp macro="" textlink="">
      <xdr:nvSpPr>
        <xdr:cNvPr id="134" name="テキスト ボックス 133"/>
        <xdr:cNvSpPr txBox="1"/>
      </xdr:nvSpPr>
      <xdr:spPr>
        <a:xfrm>
          <a:off x="4622800" y="7517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19,607</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310931</xdr:rowOff>
    </xdr:from>
    <xdr:to>
      <xdr:col>3</xdr:col>
      <xdr:colOff>955675</xdr:colOff>
      <xdr:row>38</xdr:row>
      <xdr:rowOff>69631</xdr:rowOff>
    </xdr:to>
    <xdr:sp macro="" textlink="">
      <xdr:nvSpPr>
        <xdr:cNvPr id="135" name="円/楕円 134"/>
        <xdr:cNvSpPr/>
      </xdr:nvSpPr>
      <xdr:spPr bwMode="auto">
        <a:xfrm>
          <a:off x="4254500" y="7435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54408</xdr:rowOff>
    </xdr:from>
    <xdr:ext cx="762000" cy="259045"/>
    <xdr:sp macro="" textlink="">
      <xdr:nvSpPr>
        <xdr:cNvPr id="136" name="テキスト ボックス 135"/>
        <xdr:cNvSpPr txBox="1"/>
      </xdr:nvSpPr>
      <xdr:spPr>
        <a:xfrm>
          <a:off x="3924300" y="752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18,391</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306499</xdr:rowOff>
    </xdr:from>
    <xdr:to>
      <xdr:col>3</xdr:col>
      <xdr:colOff>257175</xdr:colOff>
      <xdr:row>38</xdr:row>
      <xdr:rowOff>65199</xdr:rowOff>
    </xdr:to>
    <xdr:sp macro="" textlink="">
      <xdr:nvSpPr>
        <xdr:cNvPr id="137" name="円/楕円 136"/>
        <xdr:cNvSpPr/>
      </xdr:nvSpPr>
      <xdr:spPr bwMode="auto">
        <a:xfrm>
          <a:off x="3556000" y="7431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49976</xdr:rowOff>
    </xdr:from>
    <xdr:ext cx="762000" cy="259045"/>
    <xdr:sp macro="" textlink="">
      <xdr:nvSpPr>
        <xdr:cNvPr id="138" name="テキスト ボックス 137"/>
        <xdr:cNvSpPr txBox="1"/>
      </xdr:nvSpPr>
      <xdr:spPr>
        <a:xfrm>
          <a:off x="3225800" y="7517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19,554</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310866</xdr:rowOff>
    </xdr:from>
    <xdr:to>
      <xdr:col>2</xdr:col>
      <xdr:colOff>692150</xdr:colOff>
      <xdr:row>38</xdr:row>
      <xdr:rowOff>69566</xdr:rowOff>
    </xdr:to>
    <xdr:sp macro="" textlink="">
      <xdr:nvSpPr>
        <xdr:cNvPr id="139" name="円/楕円 138"/>
        <xdr:cNvSpPr/>
      </xdr:nvSpPr>
      <xdr:spPr bwMode="auto">
        <a:xfrm>
          <a:off x="2857500" y="7435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54343</xdr:rowOff>
    </xdr:from>
    <xdr:ext cx="762000" cy="259045"/>
    <xdr:sp macro="" textlink="">
      <xdr:nvSpPr>
        <xdr:cNvPr id="140" name="テキスト ボックス 139"/>
        <xdr:cNvSpPr txBox="1"/>
      </xdr:nvSpPr>
      <xdr:spPr>
        <a:xfrm>
          <a:off x="2527300" y="752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18,408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実質収支額については、ここ数年ほぼ横ばいとなっている。平成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年度からは、今後予定される大型の普通建設事業等に備え、人件費等の歳出を削減したことで生み出した剰余金を、財政調整基金に積立をしたため基金残高が増加してい</a:t>
          </a:r>
          <a:r>
            <a:rPr lang="ja-JP" altLang="en-US" sz="1100" b="0" i="0" baseline="0">
              <a:solidFill>
                <a:schemeClr val="dk1"/>
              </a:solidFill>
              <a:effectLst/>
              <a:latin typeface="+mn-lt"/>
              <a:ea typeface="+mn-ea"/>
              <a:cs typeface="+mn-cs"/>
            </a:rPr>
            <a:t>た</a:t>
          </a:r>
          <a:r>
            <a:rPr lang="ja-JP" altLang="ja-JP" sz="1100" b="0" i="0" baseline="0">
              <a:solidFill>
                <a:schemeClr val="dk1"/>
              </a:solidFill>
              <a:effectLst/>
              <a:latin typeface="+mn-lt"/>
              <a:ea typeface="+mn-ea"/>
              <a:cs typeface="+mn-cs"/>
            </a:rPr>
            <a:t>。しかし、平成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年度においては実質単年度収支が赤字となり、平成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年度からは大型事業が本格実施とな</a:t>
          </a:r>
          <a:r>
            <a:rPr lang="ja-JP" altLang="en-US" sz="1100" b="0" i="0" baseline="0">
              <a:solidFill>
                <a:schemeClr val="dk1"/>
              </a:solidFill>
              <a:effectLst/>
              <a:latin typeface="+mn-lt"/>
              <a:ea typeface="+mn-ea"/>
              <a:cs typeface="+mn-cs"/>
            </a:rPr>
            <a:t>った</a:t>
          </a:r>
          <a:r>
            <a:rPr lang="ja-JP" altLang="ja-JP" sz="1100" b="0" i="0" baseline="0">
              <a:solidFill>
                <a:schemeClr val="dk1"/>
              </a:solidFill>
              <a:effectLst/>
              <a:latin typeface="+mn-lt"/>
              <a:ea typeface="+mn-ea"/>
              <a:cs typeface="+mn-cs"/>
            </a:rPr>
            <a:t>ことから、今後は厳しい財政運営が予想される。引き続き行財政改革を推進し、財政の健全化を図っていく。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effectLst/>
              <a:latin typeface="+mn-lt"/>
              <a:ea typeface="+mn-ea"/>
              <a:cs typeface="+mn-cs"/>
            </a:rPr>
            <a:t>　算定が義務付けられた平成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年以降、連結では黒字となっている。引き続き行財政改革を推進し、赤字とならないよう歳入歳出の適正化を図っていく。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effectLst/>
              <a:latin typeface="+mn-lt"/>
              <a:ea typeface="+mn-ea"/>
              <a:cs typeface="+mn-cs"/>
            </a:rPr>
            <a:t>　普通建設事業の計画的実施により地方債新規発行の増加を抑制してきた結果、元利償還金についてはほぼ横ばいとなっている。</a:t>
          </a:r>
          <a:r>
            <a:rPr lang="ja-JP" altLang="en-US" sz="1100" b="0" i="0" baseline="0">
              <a:solidFill>
                <a:schemeClr val="dk1"/>
              </a:solidFill>
              <a:effectLst/>
              <a:latin typeface="+mn-lt"/>
              <a:ea typeface="+mn-ea"/>
              <a:cs typeface="+mn-cs"/>
            </a:rPr>
            <a:t>現在実施している</a:t>
          </a:r>
          <a:r>
            <a:rPr lang="ja-JP" altLang="ja-JP" sz="1100" b="0" i="0" baseline="0">
              <a:solidFill>
                <a:schemeClr val="dk1"/>
              </a:solidFill>
              <a:effectLst/>
              <a:latin typeface="+mn-lt"/>
              <a:ea typeface="+mn-ea"/>
              <a:cs typeface="+mn-cs"/>
            </a:rPr>
            <a:t>大型建設事業により地方債の新規発行額は増加する見込みだが、事業の精査により新規発行額を可能な限り少なくし、また普通交付税の基準財政需要額に元利償還金分が算入される有利な地方債を活用し、上昇を最小限に抑え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将来負担比率の分子については、平成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から、職員数の削減による退職手当負担見込額の減少や、充当可能基金の増加などにより、将来負担額を、充当可能財源が上回っている状況である。今後、上昇要因となる大型の普通建設事業の実施に伴う地方債の新規発行増加や基金の取り崩しなどが見込まれるが、歳出の全体の見直しを進め、上昇を最小限に抑えていく。</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17959682</v>
      </c>
      <c r="BO4" s="379"/>
      <c r="BP4" s="379"/>
      <c r="BQ4" s="379"/>
      <c r="BR4" s="379"/>
      <c r="BS4" s="379"/>
      <c r="BT4" s="379"/>
      <c r="BU4" s="380"/>
      <c r="BV4" s="378">
        <v>16794567</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5.8</v>
      </c>
      <c r="CU4" s="554"/>
      <c r="CV4" s="554"/>
      <c r="CW4" s="554"/>
      <c r="CX4" s="554"/>
      <c r="CY4" s="554"/>
      <c r="CZ4" s="554"/>
      <c r="DA4" s="555"/>
      <c r="DB4" s="553">
        <v>4.7</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16167260</v>
      </c>
      <c r="BO5" s="384"/>
      <c r="BP5" s="384"/>
      <c r="BQ5" s="384"/>
      <c r="BR5" s="384"/>
      <c r="BS5" s="384"/>
      <c r="BT5" s="384"/>
      <c r="BU5" s="385"/>
      <c r="BV5" s="383">
        <v>16121375</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87</v>
      </c>
      <c r="CU5" s="354"/>
      <c r="CV5" s="354"/>
      <c r="CW5" s="354"/>
      <c r="CX5" s="354"/>
      <c r="CY5" s="354"/>
      <c r="CZ5" s="354"/>
      <c r="DA5" s="355"/>
      <c r="DB5" s="353">
        <v>87.6</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1792422</v>
      </c>
      <c r="BO6" s="384"/>
      <c r="BP6" s="384"/>
      <c r="BQ6" s="384"/>
      <c r="BR6" s="384"/>
      <c r="BS6" s="384"/>
      <c r="BT6" s="384"/>
      <c r="BU6" s="385"/>
      <c r="BV6" s="383">
        <v>673192</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94.4</v>
      </c>
      <c r="CU6" s="528"/>
      <c r="CV6" s="528"/>
      <c r="CW6" s="528"/>
      <c r="CX6" s="528"/>
      <c r="CY6" s="528"/>
      <c r="CZ6" s="528"/>
      <c r="DA6" s="529"/>
      <c r="DB6" s="527">
        <v>94.9</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1204609</v>
      </c>
      <c r="BO7" s="384"/>
      <c r="BP7" s="384"/>
      <c r="BQ7" s="384"/>
      <c r="BR7" s="384"/>
      <c r="BS7" s="384"/>
      <c r="BT7" s="384"/>
      <c r="BU7" s="385"/>
      <c r="BV7" s="383">
        <v>200911</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10157005</v>
      </c>
      <c r="CU7" s="384"/>
      <c r="CV7" s="384"/>
      <c r="CW7" s="384"/>
      <c r="CX7" s="384"/>
      <c r="CY7" s="384"/>
      <c r="CZ7" s="384"/>
      <c r="DA7" s="385"/>
      <c r="DB7" s="383">
        <v>10040875</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587813</v>
      </c>
      <c r="BO8" s="384"/>
      <c r="BP8" s="384"/>
      <c r="BQ8" s="384"/>
      <c r="BR8" s="384"/>
      <c r="BS8" s="384"/>
      <c r="BT8" s="384"/>
      <c r="BU8" s="385"/>
      <c r="BV8" s="383">
        <v>472281</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0.53</v>
      </c>
      <c r="CU8" s="491"/>
      <c r="CV8" s="491"/>
      <c r="CW8" s="491"/>
      <c r="CX8" s="491"/>
      <c r="CY8" s="491"/>
      <c r="CZ8" s="491"/>
      <c r="DA8" s="492"/>
      <c r="DB8" s="490">
        <v>0.52</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43997</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115532</v>
      </c>
      <c r="BO9" s="384"/>
      <c r="BP9" s="384"/>
      <c r="BQ9" s="384"/>
      <c r="BR9" s="384"/>
      <c r="BS9" s="384"/>
      <c r="BT9" s="384"/>
      <c r="BU9" s="385"/>
      <c r="BV9" s="383">
        <v>-138502</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12.9</v>
      </c>
      <c r="CU9" s="354"/>
      <c r="CV9" s="354"/>
      <c r="CW9" s="354"/>
      <c r="CX9" s="354"/>
      <c r="CY9" s="354"/>
      <c r="CZ9" s="354"/>
      <c r="DA9" s="355"/>
      <c r="DB9" s="353">
        <v>13.5</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45499</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657</v>
      </c>
      <c r="BO10" s="384"/>
      <c r="BP10" s="384"/>
      <c r="BQ10" s="384"/>
      <c r="BR10" s="384"/>
      <c r="BS10" s="384"/>
      <c r="BT10" s="384"/>
      <c r="BU10" s="385"/>
      <c r="BV10" s="383">
        <v>1847</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78</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43637</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42996</v>
      </c>
      <c r="S13" s="483"/>
      <c r="T13" s="483"/>
      <c r="U13" s="483"/>
      <c r="V13" s="484"/>
      <c r="W13" s="470" t="s">
        <v>124</v>
      </c>
      <c r="X13" s="396"/>
      <c r="Y13" s="396"/>
      <c r="Z13" s="396"/>
      <c r="AA13" s="396"/>
      <c r="AB13" s="397"/>
      <c r="AC13" s="359">
        <v>1800</v>
      </c>
      <c r="AD13" s="360"/>
      <c r="AE13" s="360"/>
      <c r="AF13" s="360"/>
      <c r="AG13" s="361"/>
      <c r="AH13" s="359">
        <v>2684</v>
      </c>
      <c r="AI13" s="360"/>
      <c r="AJ13" s="360"/>
      <c r="AK13" s="360"/>
      <c r="AL13" s="362"/>
      <c r="AM13" s="450" t="s">
        <v>125</v>
      </c>
      <c r="AN13" s="357"/>
      <c r="AO13" s="357"/>
      <c r="AP13" s="357"/>
      <c r="AQ13" s="357"/>
      <c r="AR13" s="357"/>
      <c r="AS13" s="357"/>
      <c r="AT13" s="358"/>
      <c r="AU13" s="438" t="s">
        <v>119</v>
      </c>
      <c r="AV13" s="439"/>
      <c r="AW13" s="439"/>
      <c r="AX13" s="439"/>
      <c r="AY13" s="363" t="s">
        <v>126</v>
      </c>
      <c r="AZ13" s="364"/>
      <c r="BA13" s="364"/>
      <c r="BB13" s="364"/>
      <c r="BC13" s="364"/>
      <c r="BD13" s="364"/>
      <c r="BE13" s="364"/>
      <c r="BF13" s="364"/>
      <c r="BG13" s="364"/>
      <c r="BH13" s="364"/>
      <c r="BI13" s="364"/>
      <c r="BJ13" s="364"/>
      <c r="BK13" s="364"/>
      <c r="BL13" s="364"/>
      <c r="BM13" s="365"/>
      <c r="BN13" s="383">
        <v>116189</v>
      </c>
      <c r="BO13" s="384"/>
      <c r="BP13" s="384"/>
      <c r="BQ13" s="384"/>
      <c r="BR13" s="384"/>
      <c r="BS13" s="384"/>
      <c r="BT13" s="384"/>
      <c r="BU13" s="385"/>
      <c r="BV13" s="383">
        <v>-136655</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9.6</v>
      </c>
      <c r="CU13" s="354"/>
      <c r="CV13" s="354"/>
      <c r="CW13" s="354"/>
      <c r="CX13" s="354"/>
      <c r="CY13" s="354"/>
      <c r="CZ13" s="354"/>
      <c r="DA13" s="355"/>
      <c r="DB13" s="353">
        <v>9.6</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43738</v>
      </c>
      <c r="S14" s="483"/>
      <c r="T14" s="483"/>
      <c r="U14" s="483"/>
      <c r="V14" s="484"/>
      <c r="W14" s="485"/>
      <c r="X14" s="399"/>
      <c r="Y14" s="399"/>
      <c r="Z14" s="399"/>
      <c r="AA14" s="399"/>
      <c r="AB14" s="400"/>
      <c r="AC14" s="475">
        <v>9</v>
      </c>
      <c r="AD14" s="476"/>
      <c r="AE14" s="476"/>
      <c r="AF14" s="476"/>
      <c r="AG14" s="477"/>
      <c r="AH14" s="475">
        <v>11.9</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t="s">
        <v>121</v>
      </c>
      <c r="CU14" s="454"/>
      <c r="CV14" s="454"/>
      <c r="CW14" s="454"/>
      <c r="CX14" s="454"/>
      <c r="CY14" s="454"/>
      <c r="CZ14" s="454"/>
      <c r="DA14" s="455"/>
      <c r="DB14" s="486" t="s">
        <v>121</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43072</v>
      </c>
      <c r="S15" s="483"/>
      <c r="T15" s="483"/>
      <c r="U15" s="483"/>
      <c r="V15" s="484"/>
      <c r="W15" s="470" t="s">
        <v>130</v>
      </c>
      <c r="X15" s="396"/>
      <c r="Y15" s="396"/>
      <c r="Z15" s="396"/>
      <c r="AA15" s="396"/>
      <c r="AB15" s="397"/>
      <c r="AC15" s="359">
        <v>6167</v>
      </c>
      <c r="AD15" s="360"/>
      <c r="AE15" s="360"/>
      <c r="AF15" s="360"/>
      <c r="AG15" s="361"/>
      <c r="AH15" s="359">
        <v>7249</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4267496</v>
      </c>
      <c r="BO15" s="379"/>
      <c r="BP15" s="379"/>
      <c r="BQ15" s="379"/>
      <c r="BR15" s="379"/>
      <c r="BS15" s="379"/>
      <c r="BT15" s="379"/>
      <c r="BU15" s="380"/>
      <c r="BV15" s="378">
        <v>4244529</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30.9</v>
      </c>
      <c r="AD16" s="476"/>
      <c r="AE16" s="476"/>
      <c r="AF16" s="476"/>
      <c r="AG16" s="477"/>
      <c r="AH16" s="475">
        <v>32.1</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8104398</v>
      </c>
      <c r="BO16" s="384"/>
      <c r="BP16" s="384"/>
      <c r="BQ16" s="384"/>
      <c r="BR16" s="384"/>
      <c r="BS16" s="384"/>
      <c r="BT16" s="384"/>
      <c r="BU16" s="385"/>
      <c r="BV16" s="383">
        <v>8047958</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6"/>
      <c r="Y17" s="396"/>
      <c r="Z17" s="396"/>
      <c r="AA17" s="396"/>
      <c r="AB17" s="397"/>
      <c r="AC17" s="359">
        <v>12006</v>
      </c>
      <c r="AD17" s="360"/>
      <c r="AE17" s="360"/>
      <c r="AF17" s="360"/>
      <c r="AG17" s="361"/>
      <c r="AH17" s="359">
        <v>12581</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5477403</v>
      </c>
      <c r="BO17" s="384"/>
      <c r="BP17" s="384"/>
      <c r="BQ17" s="384"/>
      <c r="BR17" s="384"/>
      <c r="BS17" s="384"/>
      <c r="BT17" s="384"/>
      <c r="BU17" s="385"/>
      <c r="BV17" s="383">
        <v>5448644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98.66</v>
      </c>
      <c r="M18" s="446"/>
      <c r="N18" s="446"/>
      <c r="O18" s="446"/>
      <c r="P18" s="446"/>
      <c r="Q18" s="446"/>
      <c r="R18" s="447"/>
      <c r="S18" s="447"/>
      <c r="T18" s="447"/>
      <c r="U18" s="447"/>
      <c r="V18" s="448"/>
      <c r="W18" s="462"/>
      <c r="X18" s="463"/>
      <c r="Y18" s="463"/>
      <c r="Z18" s="463"/>
      <c r="AA18" s="463"/>
      <c r="AB18" s="471"/>
      <c r="AC18" s="347">
        <v>60.1</v>
      </c>
      <c r="AD18" s="348"/>
      <c r="AE18" s="348"/>
      <c r="AF18" s="348"/>
      <c r="AG18" s="449"/>
      <c r="AH18" s="347">
        <v>55.7</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8842979</v>
      </c>
      <c r="BO18" s="384"/>
      <c r="BP18" s="384"/>
      <c r="BQ18" s="384"/>
      <c r="BR18" s="384"/>
      <c r="BS18" s="384"/>
      <c r="BT18" s="384"/>
      <c r="BU18" s="385"/>
      <c r="BV18" s="383">
        <v>8863223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446</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12883686</v>
      </c>
      <c r="BO19" s="384"/>
      <c r="BP19" s="384"/>
      <c r="BQ19" s="384"/>
      <c r="BR19" s="384"/>
      <c r="BS19" s="384"/>
      <c r="BT19" s="384"/>
      <c r="BU19" s="385"/>
      <c r="BV19" s="383">
        <v>11781397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16343</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13983565</v>
      </c>
      <c r="BO23" s="384"/>
      <c r="BP23" s="384"/>
      <c r="BQ23" s="384"/>
      <c r="BR23" s="384"/>
      <c r="BS23" s="384"/>
      <c r="BT23" s="384"/>
      <c r="BU23" s="385"/>
      <c r="BV23" s="383">
        <v>14156808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6250</v>
      </c>
      <c r="R24" s="360"/>
      <c r="S24" s="360"/>
      <c r="T24" s="360"/>
      <c r="U24" s="360"/>
      <c r="V24" s="361"/>
      <c r="W24" s="425"/>
      <c r="X24" s="416"/>
      <c r="Y24" s="417"/>
      <c r="Z24" s="356" t="s">
        <v>153</v>
      </c>
      <c r="AA24" s="357"/>
      <c r="AB24" s="357"/>
      <c r="AC24" s="357"/>
      <c r="AD24" s="357"/>
      <c r="AE24" s="357"/>
      <c r="AF24" s="357"/>
      <c r="AG24" s="358"/>
      <c r="AH24" s="359">
        <v>284</v>
      </c>
      <c r="AI24" s="360"/>
      <c r="AJ24" s="360"/>
      <c r="AK24" s="360"/>
      <c r="AL24" s="361"/>
      <c r="AM24" s="359">
        <v>880400</v>
      </c>
      <c r="AN24" s="360"/>
      <c r="AO24" s="360"/>
      <c r="AP24" s="360"/>
      <c r="AQ24" s="360"/>
      <c r="AR24" s="361"/>
      <c r="AS24" s="359">
        <v>3100</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11403138</v>
      </c>
      <c r="BO24" s="384"/>
      <c r="BP24" s="384"/>
      <c r="BQ24" s="384"/>
      <c r="BR24" s="384"/>
      <c r="BS24" s="384"/>
      <c r="BT24" s="384"/>
      <c r="BU24" s="385"/>
      <c r="BV24" s="383">
        <v>11555215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6170</v>
      </c>
      <c r="R25" s="360"/>
      <c r="S25" s="360"/>
      <c r="T25" s="360"/>
      <c r="U25" s="360"/>
      <c r="V25" s="361"/>
      <c r="W25" s="425"/>
      <c r="X25" s="416"/>
      <c r="Y25" s="417"/>
      <c r="Z25" s="356" t="s">
        <v>156</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13325322</v>
      </c>
      <c r="BO25" s="379"/>
      <c r="BP25" s="379"/>
      <c r="BQ25" s="379"/>
      <c r="BR25" s="379"/>
      <c r="BS25" s="379"/>
      <c r="BT25" s="379"/>
      <c r="BU25" s="380"/>
      <c r="BV25" s="378">
        <v>10248698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5590</v>
      </c>
      <c r="R26" s="360"/>
      <c r="S26" s="360"/>
      <c r="T26" s="360"/>
      <c r="U26" s="360"/>
      <c r="V26" s="361"/>
      <c r="W26" s="425"/>
      <c r="X26" s="416"/>
      <c r="Y26" s="417"/>
      <c r="Z26" s="356" t="s">
        <v>159</v>
      </c>
      <c r="AA26" s="436"/>
      <c r="AB26" s="436"/>
      <c r="AC26" s="436"/>
      <c r="AD26" s="436"/>
      <c r="AE26" s="436"/>
      <c r="AF26" s="436"/>
      <c r="AG26" s="437"/>
      <c r="AH26" s="359">
        <v>25</v>
      </c>
      <c r="AI26" s="360"/>
      <c r="AJ26" s="360"/>
      <c r="AK26" s="360"/>
      <c r="AL26" s="361"/>
      <c r="AM26" s="359">
        <v>82150</v>
      </c>
      <c r="AN26" s="360"/>
      <c r="AO26" s="360"/>
      <c r="AP26" s="360"/>
      <c r="AQ26" s="360"/>
      <c r="AR26" s="361"/>
      <c r="AS26" s="359">
        <v>3286</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4270</v>
      </c>
      <c r="R27" s="360"/>
      <c r="S27" s="360"/>
      <c r="T27" s="360"/>
      <c r="U27" s="360"/>
      <c r="V27" s="361"/>
      <c r="W27" s="425"/>
      <c r="X27" s="416"/>
      <c r="Y27" s="417"/>
      <c r="Z27" s="356" t="s">
        <v>162</v>
      </c>
      <c r="AA27" s="357"/>
      <c r="AB27" s="357"/>
      <c r="AC27" s="357"/>
      <c r="AD27" s="357"/>
      <c r="AE27" s="357"/>
      <c r="AF27" s="357"/>
      <c r="AG27" s="358"/>
      <c r="AH27" s="359" t="s">
        <v>121</v>
      </c>
      <c r="AI27" s="360"/>
      <c r="AJ27" s="360"/>
      <c r="AK27" s="360"/>
      <c r="AL27" s="361"/>
      <c r="AM27" s="359" t="s">
        <v>121</v>
      </c>
      <c r="AN27" s="360"/>
      <c r="AO27" s="360"/>
      <c r="AP27" s="360"/>
      <c r="AQ27" s="360"/>
      <c r="AR27" s="361"/>
      <c r="AS27" s="359" t="s">
        <v>121</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601756</v>
      </c>
      <c r="BO27" s="387"/>
      <c r="BP27" s="387"/>
      <c r="BQ27" s="387"/>
      <c r="BR27" s="387"/>
      <c r="BS27" s="387"/>
      <c r="BT27" s="387"/>
      <c r="BU27" s="388"/>
      <c r="BV27" s="386">
        <v>601756</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3540</v>
      </c>
      <c r="R28" s="360"/>
      <c r="S28" s="360"/>
      <c r="T28" s="360"/>
      <c r="U28" s="360"/>
      <c r="V28" s="361"/>
      <c r="W28" s="425"/>
      <c r="X28" s="416"/>
      <c r="Y28" s="417"/>
      <c r="Z28" s="356" t="s">
        <v>165</v>
      </c>
      <c r="AA28" s="357"/>
      <c r="AB28" s="357"/>
      <c r="AC28" s="357"/>
      <c r="AD28" s="357"/>
      <c r="AE28" s="357"/>
      <c r="AF28" s="357"/>
      <c r="AG28" s="358"/>
      <c r="AH28" s="359">
        <v>5</v>
      </c>
      <c r="AI28" s="360"/>
      <c r="AJ28" s="360"/>
      <c r="AK28" s="360"/>
      <c r="AL28" s="361"/>
      <c r="AM28" s="359">
        <v>10650</v>
      </c>
      <c r="AN28" s="360"/>
      <c r="AO28" s="360"/>
      <c r="AP28" s="360"/>
      <c r="AQ28" s="360"/>
      <c r="AR28" s="361"/>
      <c r="AS28" s="359">
        <v>2130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2160624</v>
      </c>
      <c r="BO28" s="379"/>
      <c r="BP28" s="379"/>
      <c r="BQ28" s="379"/>
      <c r="BR28" s="379"/>
      <c r="BS28" s="379"/>
      <c r="BT28" s="379"/>
      <c r="BU28" s="380"/>
      <c r="BV28" s="378">
        <v>2159967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19</v>
      </c>
      <c r="M29" s="360"/>
      <c r="N29" s="360"/>
      <c r="O29" s="360"/>
      <c r="P29" s="361"/>
      <c r="Q29" s="359">
        <v>3330</v>
      </c>
      <c r="R29" s="360"/>
      <c r="S29" s="360"/>
      <c r="T29" s="360"/>
      <c r="U29" s="360"/>
      <c r="V29" s="361"/>
      <c r="W29" s="425"/>
      <c r="X29" s="416"/>
      <c r="Y29" s="417"/>
      <c r="Z29" s="356" t="s">
        <v>169</v>
      </c>
      <c r="AA29" s="357"/>
      <c r="AB29" s="357"/>
      <c r="AC29" s="357"/>
      <c r="AD29" s="357"/>
      <c r="AE29" s="357"/>
      <c r="AF29" s="357"/>
      <c r="AG29" s="358"/>
      <c r="AH29" s="359">
        <v>289</v>
      </c>
      <c r="AI29" s="360"/>
      <c r="AJ29" s="360"/>
      <c r="AK29" s="360"/>
      <c r="AL29" s="361"/>
      <c r="AM29" s="359">
        <v>891050</v>
      </c>
      <c r="AN29" s="360"/>
      <c r="AO29" s="360"/>
      <c r="AP29" s="360"/>
      <c r="AQ29" s="360"/>
      <c r="AR29" s="361"/>
      <c r="AS29" s="359">
        <v>3083</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1562178</v>
      </c>
      <c r="BO29" s="384"/>
      <c r="BP29" s="384"/>
      <c r="BQ29" s="384"/>
      <c r="BR29" s="384"/>
      <c r="BS29" s="384"/>
      <c r="BT29" s="384"/>
      <c r="BU29" s="385"/>
      <c r="BV29" s="383">
        <v>1625315</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95.9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5275418</v>
      </c>
      <c r="BO30" s="387"/>
      <c r="BP30" s="387"/>
      <c r="BQ30" s="387"/>
      <c r="BR30" s="387"/>
      <c r="BS30" s="387"/>
      <c r="BT30" s="387"/>
      <c r="BU30" s="388"/>
      <c r="BV30" s="386">
        <v>6144371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5</v>
      </c>
      <c r="V34" s="343"/>
      <c r="W34" s="342" t="str">
        <f>IF('各会計、関係団体の財政状況及び健全化判断比率'!B28="","",'各会計、関係団体の財政状況及び健全化判断比率'!B28)</f>
        <v>小諸市国民健康保険事業特別会計</v>
      </c>
      <c r="X34" s="342"/>
      <c r="Y34" s="342"/>
      <c r="Z34" s="342"/>
      <c r="AA34" s="342"/>
      <c r="AB34" s="342"/>
      <c r="AC34" s="342"/>
      <c r="AD34" s="342"/>
      <c r="AE34" s="342"/>
      <c r="AF34" s="342"/>
      <c r="AG34" s="342"/>
      <c r="AH34" s="342"/>
      <c r="AI34" s="342"/>
      <c r="AJ34" s="342"/>
      <c r="AK34" s="342"/>
      <c r="AL34" s="165"/>
      <c r="AM34" s="343">
        <f>IF(AO34="","",MAX(C34:D43,U34:V43)+1)</f>
        <v>8</v>
      </c>
      <c r="AN34" s="343"/>
      <c r="AO34" s="342" t="str">
        <f>IF('各会計、関係団体の財政状況及び健全化判断比率'!B31="","",'各会計、関係団体の財政状況及び健全化判断比率'!B31)</f>
        <v>小諸市水道事業会計</v>
      </c>
      <c r="AP34" s="342"/>
      <c r="AQ34" s="342"/>
      <c r="AR34" s="342"/>
      <c r="AS34" s="342"/>
      <c r="AT34" s="342"/>
      <c r="AU34" s="342"/>
      <c r="AV34" s="342"/>
      <c r="AW34" s="342"/>
      <c r="AX34" s="342"/>
      <c r="AY34" s="342"/>
      <c r="AZ34" s="342"/>
      <c r="BA34" s="342"/>
      <c r="BB34" s="342"/>
      <c r="BC34" s="342"/>
      <c r="BD34" s="165"/>
      <c r="BE34" s="343">
        <f>IF(BG34="","",MAX(C34:D43,U34:V43,AM34:AN43)+1)</f>
        <v>10</v>
      </c>
      <c r="BF34" s="343"/>
      <c r="BG34" s="342" t="str">
        <f>IF('各会計、関係団体の財政状況及び健全化判断比率'!B33="","",'各会計、関係団体の財政状況及び健全化判断比率'!B33)</f>
        <v>小諸市農業集落排水事業特別会計</v>
      </c>
      <c r="BH34" s="342"/>
      <c r="BI34" s="342"/>
      <c r="BJ34" s="342"/>
      <c r="BK34" s="342"/>
      <c r="BL34" s="342"/>
      <c r="BM34" s="342"/>
      <c r="BN34" s="342"/>
      <c r="BO34" s="342"/>
      <c r="BP34" s="342"/>
      <c r="BQ34" s="342"/>
      <c r="BR34" s="342"/>
      <c r="BS34" s="342"/>
      <c r="BT34" s="342"/>
      <c r="BU34" s="342"/>
      <c r="BV34" s="165"/>
      <c r="BW34" s="343">
        <f>IF(BY34="","",MAX(C34:D43,U34:V43,AM34:AN43,BE34:BF43)+1)</f>
        <v>12</v>
      </c>
      <c r="BX34" s="343"/>
      <c r="BY34" s="342" t="str">
        <f>IF('各会計、関係団体の財政状況及び健全化判断比率'!B68="","",'各会計、関係団体の財政状況及び健全化判断比率'!B68)</f>
        <v>佐久広域連合（一般会計）</v>
      </c>
      <c r="BZ34" s="342"/>
      <c r="CA34" s="342"/>
      <c r="CB34" s="342"/>
      <c r="CC34" s="342"/>
      <c r="CD34" s="342"/>
      <c r="CE34" s="342"/>
      <c r="CF34" s="342"/>
      <c r="CG34" s="342"/>
      <c r="CH34" s="342"/>
      <c r="CI34" s="342"/>
      <c r="CJ34" s="342"/>
      <c r="CK34" s="342"/>
      <c r="CL34" s="342"/>
      <c r="CM34" s="342"/>
      <c r="CN34" s="165"/>
      <c r="CO34" s="343">
        <f>IF(CQ34="","",MAX(C34:D43,U34:V43,AM34:AN43,BE34:BF43,BW34:BX43)+1)</f>
        <v>22</v>
      </c>
      <c r="CP34" s="343"/>
      <c r="CQ34" s="342" t="str">
        <f>IF('各会計、関係団体の財政状況及び健全化判断比率'!BS7="","",'各会計、関係団体の財政状況及び健全化判断比率'!BS7)</f>
        <v>小諸市土地開発公社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小諸市等公平委員会特別会計</v>
      </c>
      <c r="F35" s="342"/>
      <c r="G35" s="342"/>
      <c r="H35" s="342"/>
      <c r="I35" s="342"/>
      <c r="J35" s="342"/>
      <c r="K35" s="342"/>
      <c r="L35" s="342"/>
      <c r="M35" s="342"/>
      <c r="N35" s="342"/>
      <c r="O35" s="342"/>
      <c r="P35" s="342"/>
      <c r="Q35" s="342"/>
      <c r="R35" s="342"/>
      <c r="S35" s="342"/>
      <c r="T35" s="165"/>
      <c r="U35" s="343">
        <f>IF(W35="","",U34+1)</f>
        <v>6</v>
      </c>
      <c r="V35" s="343"/>
      <c r="W35" s="342" t="str">
        <f>IF('各会計、関係団体の財政状況及び健全化判断比率'!B29="","",'各会計、関係団体の財政状況及び健全化判断比率'!B29)</f>
        <v>小諸市後期高齢者医療特別会計</v>
      </c>
      <c r="X35" s="342"/>
      <c r="Y35" s="342"/>
      <c r="Z35" s="342"/>
      <c r="AA35" s="342"/>
      <c r="AB35" s="342"/>
      <c r="AC35" s="342"/>
      <c r="AD35" s="342"/>
      <c r="AE35" s="342"/>
      <c r="AF35" s="342"/>
      <c r="AG35" s="342"/>
      <c r="AH35" s="342"/>
      <c r="AI35" s="342"/>
      <c r="AJ35" s="342"/>
      <c r="AK35" s="342"/>
      <c r="AL35" s="165"/>
      <c r="AM35" s="343">
        <f t="shared" ref="AM35:AM43" si="0">IF(AO35="","",AM34+1)</f>
        <v>9</v>
      </c>
      <c r="AN35" s="343"/>
      <c r="AO35" s="342" t="str">
        <f>IF('各会計、関係団体の財政状況及び健全化判断比率'!B32="","",'各会計、関係団体の財政状況及び健全化判断比率'!B32)</f>
        <v>小諸市公共下水道事業会計</v>
      </c>
      <c r="AP35" s="342"/>
      <c r="AQ35" s="342"/>
      <c r="AR35" s="342"/>
      <c r="AS35" s="342"/>
      <c r="AT35" s="342"/>
      <c r="AU35" s="342"/>
      <c r="AV35" s="342"/>
      <c r="AW35" s="342"/>
      <c r="AX35" s="342"/>
      <c r="AY35" s="342"/>
      <c r="AZ35" s="342"/>
      <c r="BA35" s="342"/>
      <c r="BB35" s="342"/>
      <c r="BC35" s="342"/>
      <c r="BD35" s="165"/>
      <c r="BE35" s="343">
        <f t="shared" ref="BE35:BE43" si="1">IF(BG35="","",BE34+1)</f>
        <v>11</v>
      </c>
      <c r="BF35" s="343"/>
      <c r="BG35" s="342" t="str">
        <f>IF('各会計、関係団体の財政状況及び健全化判断比率'!B34="","",'各会計、関係団体の財政状況及び健全化判断比率'!B34)</f>
        <v>小諸公園事業特別会計</v>
      </c>
      <c r="BH35" s="342"/>
      <c r="BI35" s="342"/>
      <c r="BJ35" s="342"/>
      <c r="BK35" s="342"/>
      <c r="BL35" s="342"/>
      <c r="BM35" s="342"/>
      <c r="BN35" s="342"/>
      <c r="BO35" s="342"/>
      <c r="BP35" s="342"/>
      <c r="BQ35" s="342"/>
      <c r="BR35" s="342"/>
      <c r="BS35" s="342"/>
      <c r="BT35" s="342"/>
      <c r="BU35" s="342"/>
      <c r="BV35" s="165"/>
      <c r="BW35" s="343">
        <f t="shared" ref="BW35:BW43" si="2">IF(BY35="","",BW34+1)</f>
        <v>13</v>
      </c>
      <c r="BX35" s="343"/>
      <c r="BY35" s="342" t="str">
        <f>IF('各会計、関係団体の財政状況及び健全化判断比率'!B69="","",'各会計、関係団体の財政状況及び健全化判断比率'!B69)</f>
        <v>佐久広域連合（消防特別会計）</v>
      </c>
      <c r="BZ35" s="342"/>
      <c r="CA35" s="342"/>
      <c r="CB35" s="342"/>
      <c r="CC35" s="342"/>
      <c r="CD35" s="342"/>
      <c r="CE35" s="342"/>
      <c r="CF35" s="342"/>
      <c r="CG35" s="342"/>
      <c r="CH35" s="342"/>
      <c r="CI35" s="342"/>
      <c r="CJ35" s="342"/>
      <c r="CK35" s="342"/>
      <c r="CL35" s="342"/>
      <c r="CM35" s="342"/>
      <c r="CN35" s="165"/>
      <c r="CO35" s="343">
        <f t="shared" ref="CO35:CO43" si="3">IF(CQ35="","",CO34+1)</f>
        <v>23</v>
      </c>
      <c r="CP35" s="343"/>
      <c r="CQ35" s="342" t="str">
        <f>IF('各会計、関係団体の財政状況及び健全化判断比率'!BS8="","",'各会計、関係団体の財政状況及び健全化判断比率'!BS8)</f>
        <v>株式会社こもろ寅さん会館</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小諸市奨学資金特別会計</v>
      </c>
      <c r="F36" s="342"/>
      <c r="G36" s="342"/>
      <c r="H36" s="342"/>
      <c r="I36" s="342"/>
      <c r="J36" s="342"/>
      <c r="K36" s="342"/>
      <c r="L36" s="342"/>
      <c r="M36" s="342"/>
      <c r="N36" s="342"/>
      <c r="O36" s="342"/>
      <c r="P36" s="342"/>
      <c r="Q36" s="342"/>
      <c r="R36" s="342"/>
      <c r="S36" s="342"/>
      <c r="T36" s="165"/>
      <c r="U36" s="343">
        <f t="shared" ref="U36:U43" si="4">IF(W36="","",U35+1)</f>
        <v>7</v>
      </c>
      <c r="V36" s="343"/>
      <c r="W36" s="342" t="str">
        <f>IF('各会計、関係団体の財政状況及び健全化判断比率'!B30="","",'各会計、関係団体の財政状況及び健全化判断比率'!B30)</f>
        <v>小諸市介護保険事業特別会計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14</v>
      </c>
      <c r="BX36" s="343"/>
      <c r="BY36" s="342" t="str">
        <f>IF('各会計、関係団体の財政状況及び健全化判断比率'!B70="","",'各会計、関係団体の財政状況及び健全化判断比率'!B70)</f>
        <v>佐久広域連合（養護老人ホーム特別会計）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小諸市住宅新築資金等貸付事業特別会計</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15</v>
      </c>
      <c r="BX37" s="343"/>
      <c r="BY37" s="342" t="str">
        <f>IF('各会計、関係団体の財政状況及び健全化判断比率'!B71="","",'各会計、関係団体の財政状況及び健全化判断比率'!B71)</f>
        <v>佐久広域連合（特別養護老人ホーム特別会計）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16</v>
      </c>
      <c r="BX38" s="343"/>
      <c r="BY38" s="342" t="str">
        <f>IF('各会計、関係団体の財政状況及び健全化判断比率'!B72="","",'各会計、関係団体の財政状況及び健全化判断比率'!B72)</f>
        <v>佐久広域連合（救護施設特別会計）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17</v>
      </c>
      <c r="BX39" s="343"/>
      <c r="BY39" s="342" t="str">
        <f>IF('各会計、関係団体の財政状況及び健全化判断比率'!B73="","",'各会計、関係団体の財政状況及び健全化判断比率'!B73)</f>
        <v>佐久広域連合（食肉流通センター特別会計）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18</v>
      </c>
      <c r="BX40" s="343"/>
      <c r="BY40" s="342" t="str">
        <f>IF('各会計、関係団体の財政状況及び健全化判断比率'!B74="","",'各会計、関係団体の財政状況及び健全化判断比率'!B74)</f>
        <v>浅麓環境施設組合（一般会計）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19</v>
      </c>
      <c r="BX41" s="343"/>
      <c r="BY41" s="342" t="str">
        <f>IF('各会計、関係団体の財政状況及び健全化判断比率'!B75="","",'各会計、関係団体の財政状況及び健全化判断比率'!B75)</f>
        <v>小諸市外二市御牧ヶ原水道事業組合会計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20</v>
      </c>
      <c r="BX42" s="343"/>
      <c r="BY42" s="342" t="str">
        <f>IF('各会計、関係団体の財政状況及び健全化判断比率'!B76="","",'各会計、関係団体の財政状況及び健全化判断比率'!B76)</f>
        <v>浅麓水道企業団（水道事業会計）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21</v>
      </c>
      <c r="BX43" s="343"/>
      <c r="BY43" s="342" t="str">
        <f>IF('各会計、関係団体の財政状況及び健全化判断比率'!B77="","",'各会計、関係団体の財政状況及び健全化判断比率'!B77)</f>
        <v>長野県市町村自治振興組合（一般会計）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E16" zoomScale="75" zoomScaleNormal="75" zoomScaleSheetLayoutView="100" workbookViewId="0">
      <selection activeCell="G52" sqref="G52"/>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178" t="s">
        <v>24</v>
      </c>
      <c r="C41" s="1179"/>
      <c r="D41" s="81"/>
      <c r="E41" s="1180" t="s">
        <v>25</v>
      </c>
      <c r="F41" s="1180"/>
      <c r="G41" s="1180"/>
      <c r="H41" s="1181"/>
      <c r="I41" s="82">
        <v>14183</v>
      </c>
      <c r="J41" s="83">
        <v>14270</v>
      </c>
      <c r="K41" s="83">
        <v>14234</v>
      </c>
      <c r="L41" s="83">
        <v>14157</v>
      </c>
      <c r="M41" s="84">
        <v>13984</v>
      </c>
    </row>
    <row r="42" spans="2:13" ht="27.75" customHeight="1">
      <c r="B42" s="1168"/>
      <c r="C42" s="1169"/>
      <c r="D42" s="85"/>
      <c r="E42" s="1172" t="s">
        <v>26</v>
      </c>
      <c r="F42" s="1172"/>
      <c r="G42" s="1172"/>
      <c r="H42" s="1173"/>
      <c r="I42" s="86">
        <v>20</v>
      </c>
      <c r="J42" s="87">
        <v>12</v>
      </c>
      <c r="K42" s="87">
        <v>6</v>
      </c>
      <c r="L42" s="87">
        <v>1</v>
      </c>
      <c r="M42" s="88">
        <v>0</v>
      </c>
    </row>
    <row r="43" spans="2:13" ht="27.75" customHeight="1">
      <c r="B43" s="1168"/>
      <c r="C43" s="1169"/>
      <c r="D43" s="85"/>
      <c r="E43" s="1172" t="s">
        <v>27</v>
      </c>
      <c r="F43" s="1172"/>
      <c r="G43" s="1172"/>
      <c r="H43" s="1173"/>
      <c r="I43" s="86">
        <v>11132</v>
      </c>
      <c r="J43" s="87">
        <v>11958</v>
      </c>
      <c r="K43" s="87">
        <v>11739</v>
      </c>
      <c r="L43" s="87">
        <v>10821</v>
      </c>
      <c r="M43" s="88">
        <v>10192</v>
      </c>
    </row>
    <row r="44" spans="2:13" ht="27.75" customHeight="1">
      <c r="B44" s="1168"/>
      <c r="C44" s="1169"/>
      <c r="D44" s="85"/>
      <c r="E44" s="1172" t="s">
        <v>28</v>
      </c>
      <c r="F44" s="1172"/>
      <c r="G44" s="1172"/>
      <c r="H44" s="1173"/>
      <c r="I44" s="86">
        <v>1069</v>
      </c>
      <c r="J44" s="87">
        <v>985</v>
      </c>
      <c r="K44" s="87">
        <v>875</v>
      </c>
      <c r="L44" s="87">
        <v>763</v>
      </c>
      <c r="M44" s="88">
        <v>654</v>
      </c>
    </row>
    <row r="45" spans="2:13" ht="27.75" customHeight="1">
      <c r="B45" s="1168"/>
      <c r="C45" s="1169"/>
      <c r="D45" s="85"/>
      <c r="E45" s="1172" t="s">
        <v>29</v>
      </c>
      <c r="F45" s="1172"/>
      <c r="G45" s="1172"/>
      <c r="H45" s="1173"/>
      <c r="I45" s="86">
        <v>3175</v>
      </c>
      <c r="J45" s="87">
        <v>3103</v>
      </c>
      <c r="K45" s="87">
        <v>3089</v>
      </c>
      <c r="L45" s="87">
        <v>2977</v>
      </c>
      <c r="M45" s="88">
        <v>2965</v>
      </c>
    </row>
    <row r="46" spans="2:13" ht="27.75" customHeight="1">
      <c r="B46" s="1168"/>
      <c r="C46" s="1169"/>
      <c r="D46" s="85"/>
      <c r="E46" s="1172" t="s">
        <v>30</v>
      </c>
      <c r="F46" s="1172"/>
      <c r="G46" s="1172"/>
      <c r="H46" s="1173"/>
      <c r="I46" s="86">
        <v>316</v>
      </c>
      <c r="J46" s="87">
        <v>320</v>
      </c>
      <c r="K46" s="87">
        <v>319</v>
      </c>
      <c r="L46" s="87">
        <v>321</v>
      </c>
      <c r="M46" s="88">
        <v>317</v>
      </c>
    </row>
    <row r="47" spans="2:13" ht="27.75" customHeight="1">
      <c r="B47" s="1168"/>
      <c r="C47" s="1169"/>
      <c r="D47" s="85"/>
      <c r="E47" s="1172" t="s">
        <v>31</v>
      </c>
      <c r="F47" s="1172"/>
      <c r="G47" s="1172"/>
      <c r="H47" s="1173"/>
      <c r="I47" s="86" t="s">
        <v>480</v>
      </c>
      <c r="J47" s="87" t="s">
        <v>480</v>
      </c>
      <c r="K47" s="87" t="s">
        <v>480</v>
      </c>
      <c r="L47" s="87" t="s">
        <v>480</v>
      </c>
      <c r="M47" s="88" t="s">
        <v>480</v>
      </c>
    </row>
    <row r="48" spans="2:13" ht="27.75" customHeight="1">
      <c r="B48" s="1170"/>
      <c r="C48" s="1171"/>
      <c r="D48" s="85"/>
      <c r="E48" s="1172" t="s">
        <v>32</v>
      </c>
      <c r="F48" s="1172"/>
      <c r="G48" s="1172"/>
      <c r="H48" s="1173"/>
      <c r="I48" s="86" t="s">
        <v>480</v>
      </c>
      <c r="J48" s="87" t="s">
        <v>480</v>
      </c>
      <c r="K48" s="87" t="s">
        <v>480</v>
      </c>
      <c r="L48" s="87" t="s">
        <v>480</v>
      </c>
      <c r="M48" s="88" t="s">
        <v>480</v>
      </c>
    </row>
    <row r="49" spans="2:13" ht="27.75" customHeight="1">
      <c r="B49" s="1166" t="s">
        <v>33</v>
      </c>
      <c r="C49" s="1167"/>
      <c r="D49" s="89"/>
      <c r="E49" s="1172" t="s">
        <v>34</v>
      </c>
      <c r="F49" s="1172"/>
      <c r="G49" s="1172"/>
      <c r="H49" s="1173"/>
      <c r="I49" s="86">
        <v>9057</v>
      </c>
      <c r="J49" s="87">
        <v>10169</v>
      </c>
      <c r="K49" s="87">
        <v>10674</v>
      </c>
      <c r="L49" s="87">
        <v>10693</v>
      </c>
      <c r="M49" s="88">
        <v>9766</v>
      </c>
    </row>
    <row r="50" spans="2:13" ht="27.75" customHeight="1">
      <c r="B50" s="1168"/>
      <c r="C50" s="1169"/>
      <c r="D50" s="85"/>
      <c r="E50" s="1172" t="s">
        <v>35</v>
      </c>
      <c r="F50" s="1172"/>
      <c r="G50" s="1172"/>
      <c r="H50" s="1173"/>
      <c r="I50" s="86">
        <v>4042</v>
      </c>
      <c r="J50" s="87">
        <v>3647</v>
      </c>
      <c r="K50" s="87">
        <v>3840</v>
      </c>
      <c r="L50" s="87">
        <v>3293</v>
      </c>
      <c r="M50" s="88">
        <v>2961</v>
      </c>
    </row>
    <row r="51" spans="2:13" ht="27.75" customHeight="1">
      <c r="B51" s="1170"/>
      <c r="C51" s="1171"/>
      <c r="D51" s="85"/>
      <c r="E51" s="1172" t="s">
        <v>36</v>
      </c>
      <c r="F51" s="1172"/>
      <c r="G51" s="1172"/>
      <c r="H51" s="1173"/>
      <c r="I51" s="86">
        <v>17059</v>
      </c>
      <c r="J51" s="87">
        <v>16953</v>
      </c>
      <c r="K51" s="87">
        <v>16723</v>
      </c>
      <c r="L51" s="87">
        <v>16383</v>
      </c>
      <c r="M51" s="88">
        <v>16536</v>
      </c>
    </row>
    <row r="52" spans="2:13" ht="27.75" customHeight="1" thickBot="1">
      <c r="B52" s="1174" t="s">
        <v>37</v>
      </c>
      <c r="C52" s="1175"/>
      <c r="D52" s="90"/>
      <c r="E52" s="1176" t="s">
        <v>38</v>
      </c>
      <c r="F52" s="1176"/>
      <c r="G52" s="1176"/>
      <c r="H52" s="1177"/>
      <c r="I52" s="91">
        <v>-263</v>
      </c>
      <c r="J52" s="92">
        <v>-119</v>
      </c>
      <c r="K52" s="92">
        <v>-975</v>
      </c>
      <c r="L52" s="92">
        <v>-1329</v>
      </c>
      <c r="M52" s="93">
        <v>-1153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518</v>
      </c>
      <c r="G2" s="111"/>
      <c r="H2" s="112"/>
    </row>
    <row r="3" spans="1:8">
      <c r="A3" s="108" t="s">
        <v>511</v>
      </c>
      <c r="B3" s="113"/>
      <c r="C3" s="114"/>
      <c r="D3" s="115">
        <v>47869</v>
      </c>
      <c r="E3" s="116"/>
      <c r="F3" s="117">
        <v>76282</v>
      </c>
      <c r="G3" s="118"/>
      <c r="H3" s="119"/>
    </row>
    <row r="4" spans="1:8">
      <c r="A4" s="120"/>
      <c r="B4" s="121"/>
      <c r="C4" s="122"/>
      <c r="D4" s="123">
        <v>25563</v>
      </c>
      <c r="E4" s="124"/>
      <c r="F4" s="125">
        <v>41092</v>
      </c>
      <c r="G4" s="126"/>
      <c r="H4" s="127"/>
    </row>
    <row r="5" spans="1:8">
      <c r="A5" s="108" t="s">
        <v>513</v>
      </c>
      <c r="B5" s="113"/>
      <c r="C5" s="114"/>
      <c r="D5" s="115">
        <v>40581</v>
      </c>
      <c r="E5" s="116"/>
      <c r="F5" s="117">
        <v>78670</v>
      </c>
      <c r="G5" s="118"/>
      <c r="H5" s="119"/>
    </row>
    <row r="6" spans="1:8">
      <c r="A6" s="120"/>
      <c r="B6" s="121"/>
      <c r="C6" s="122"/>
      <c r="D6" s="123">
        <v>20129</v>
      </c>
      <c r="E6" s="124"/>
      <c r="F6" s="125">
        <v>38094</v>
      </c>
      <c r="G6" s="126"/>
      <c r="H6" s="127"/>
    </row>
    <row r="7" spans="1:8">
      <c r="A7" s="108" t="s">
        <v>514</v>
      </c>
      <c r="B7" s="113"/>
      <c r="C7" s="114"/>
      <c r="D7" s="115">
        <v>43253</v>
      </c>
      <c r="E7" s="116"/>
      <c r="F7" s="117">
        <v>67201</v>
      </c>
      <c r="G7" s="118"/>
      <c r="H7" s="119"/>
    </row>
    <row r="8" spans="1:8">
      <c r="A8" s="120"/>
      <c r="B8" s="121"/>
      <c r="C8" s="122"/>
      <c r="D8" s="123">
        <v>22959</v>
      </c>
      <c r="E8" s="124"/>
      <c r="F8" s="125">
        <v>35210</v>
      </c>
      <c r="G8" s="126"/>
      <c r="H8" s="127"/>
    </row>
    <row r="9" spans="1:8">
      <c r="A9" s="108" t="s">
        <v>515</v>
      </c>
      <c r="B9" s="113"/>
      <c r="C9" s="114"/>
      <c r="D9" s="115">
        <v>47971</v>
      </c>
      <c r="E9" s="116"/>
      <c r="F9" s="117">
        <v>75709</v>
      </c>
      <c r="G9" s="118"/>
      <c r="H9" s="119"/>
    </row>
    <row r="10" spans="1:8">
      <c r="A10" s="120"/>
      <c r="B10" s="121"/>
      <c r="C10" s="122"/>
      <c r="D10" s="123">
        <v>22429</v>
      </c>
      <c r="E10" s="124"/>
      <c r="F10" s="125">
        <v>35212</v>
      </c>
      <c r="G10" s="126"/>
      <c r="H10" s="127"/>
    </row>
    <row r="11" spans="1:8">
      <c r="A11" s="108" t="s">
        <v>516</v>
      </c>
      <c r="B11" s="113"/>
      <c r="C11" s="114"/>
      <c r="D11" s="115">
        <v>45517</v>
      </c>
      <c r="E11" s="116"/>
      <c r="F11" s="117">
        <v>90961</v>
      </c>
      <c r="G11" s="118"/>
      <c r="H11" s="119"/>
    </row>
    <row r="12" spans="1:8">
      <c r="A12" s="120"/>
      <c r="B12" s="121"/>
      <c r="C12" s="128"/>
      <c r="D12" s="123">
        <v>27588</v>
      </c>
      <c r="E12" s="124"/>
      <c r="F12" s="125">
        <v>37720</v>
      </c>
      <c r="G12" s="126"/>
      <c r="H12" s="127"/>
    </row>
    <row r="13" spans="1:8">
      <c r="A13" s="108"/>
      <c r="B13" s="113"/>
      <c r="C13" s="129"/>
      <c r="D13" s="130">
        <v>45038</v>
      </c>
      <c r="E13" s="131"/>
      <c r="F13" s="132">
        <v>77765</v>
      </c>
      <c r="G13" s="133"/>
      <c r="H13" s="119"/>
    </row>
    <row r="14" spans="1:8">
      <c r="A14" s="120"/>
      <c r="B14" s="121"/>
      <c r="C14" s="122"/>
      <c r="D14" s="123">
        <v>23734</v>
      </c>
      <c r="E14" s="124"/>
      <c r="F14" s="125">
        <v>37466</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5.88</v>
      </c>
      <c r="C19" s="134">
        <f>ROUND(VALUE(SUBSTITUTE(実質収支比率等に係る経年分析!G$48,"▲","-")),2)</f>
        <v>5.57</v>
      </c>
      <c r="D19" s="134">
        <f>ROUND(VALUE(SUBSTITUTE(実質収支比率等に係る経年分析!H$48,"▲","-")),2)</f>
        <v>6.06</v>
      </c>
      <c r="E19" s="134">
        <f>ROUND(VALUE(SUBSTITUTE(実質収支比率等に係る経年分析!I$48,"▲","-")),2)</f>
        <v>4.7</v>
      </c>
      <c r="F19" s="134">
        <f>ROUND(VALUE(SUBSTITUTE(実質収支比率等に係る経年分析!J$48,"▲","-")),2)</f>
        <v>5.79</v>
      </c>
    </row>
    <row r="20" spans="1:11">
      <c r="A20" s="134" t="s">
        <v>43</v>
      </c>
      <c r="B20" s="134">
        <f>ROUND(VALUE(SUBSTITUTE(実質収支比率等に係る経年分析!F$47,"▲","-")),2)</f>
        <v>6.1</v>
      </c>
      <c r="C20" s="134">
        <f>ROUND(VALUE(SUBSTITUTE(実質収支比率等に係る経年分析!G$47,"▲","-")),2)</f>
        <v>14.45</v>
      </c>
      <c r="D20" s="134">
        <f>ROUND(VALUE(SUBSTITUTE(実質収支比率等に係る経年分析!H$47,"▲","-")),2)</f>
        <v>21.42</v>
      </c>
      <c r="E20" s="134">
        <f>ROUND(VALUE(SUBSTITUTE(実質収支比率等に係る経年分析!I$47,"▲","-")),2)</f>
        <v>21.51</v>
      </c>
      <c r="F20" s="134">
        <f>ROUND(VALUE(SUBSTITUTE(実質収支比率等に係る経年分析!J$47,"▲","-")),2)</f>
        <v>21.27</v>
      </c>
    </row>
    <row r="21" spans="1:11">
      <c r="A21" s="134" t="s">
        <v>44</v>
      </c>
      <c r="B21" s="134">
        <f>IF(ISNUMBER(VALUE(SUBSTITUTE(実質収支比率等に係る経年分析!F$49,"▲","-"))),ROUND(VALUE(SUBSTITUTE(実質収支比率等に係る経年分析!F$49,"▲","-")),2),NA())</f>
        <v>0.43</v>
      </c>
      <c r="C21" s="134">
        <f>IF(ISNUMBER(VALUE(SUBSTITUTE(実質収支比率等に係る経年分析!G$49,"▲","-"))),ROUND(VALUE(SUBSTITUTE(実質収支比率等に係る経年分析!G$49,"▲","-")),2),NA())</f>
        <v>8.25</v>
      </c>
      <c r="D21" s="134">
        <f>IF(ISNUMBER(VALUE(SUBSTITUTE(実質収支比率等に係る経年分析!H$49,"▲","-"))),ROUND(VALUE(SUBSTITUTE(実質収支比率等に係る経年分析!H$49,"▲","-")),2),NA())</f>
        <v>4.18</v>
      </c>
      <c r="E21" s="134">
        <f>IF(ISNUMBER(VALUE(SUBSTITUTE(実質収支比率等に係る経年分析!I$49,"▲","-"))),ROUND(VALUE(SUBSTITUTE(実質収支比率等に係る経年分析!I$49,"▲","-")),2),NA())</f>
        <v>-1.36</v>
      </c>
      <c r="F21" s="134">
        <f>IF(ISNUMBER(VALUE(SUBSTITUTE(実質収支比率等に係る経年分析!J$49,"▲","-"))),ROUND(VALUE(SUBSTITUTE(実質収支比率等に係る経年分析!J$49,"▲","-")),2),NA())</f>
        <v>1.1399999999999999</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0.35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3.9</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0.05</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0.04</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小諸市農業集落排水事業特別会計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7.0000000000000007E-2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7.0000000000000007E-2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0.06</v>
      </c>
    </row>
    <row r="30" spans="1:11">
      <c r="A30" s="135" t="str">
        <f>IF(連結実質赤字比率に係る赤字・黒字の構成分析!C$40="",NA(),連結実質赤字比率に係る赤字・黒字の構成分析!C$40)</f>
        <v>小諸公園事業特別会計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0.08</v>
      </c>
    </row>
    <row r="31" spans="1:11">
      <c r="A31" s="135" t="str">
        <f>IF(連結実質赤字比率に係る赤字・黒字の構成分析!C$39="",NA(),連結実質赤字比率に係る赤字・黒字の構成分析!C$39)</f>
        <v>小諸市国民健康保険事業特別会計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1.52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1.18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0.51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0.23</v>
      </c>
    </row>
    <row r="32" spans="1:11">
      <c r="A32" s="135" t="str">
        <f>IF(連結実質赤字比率に係る赤字・黒字の構成分析!C$38="",NA(),連結実質赤字比率に係る赤字・黒字の構成分析!C$38)</f>
        <v>小諸市住宅新築資金等貸付事業特別会計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v>
      </c>
    </row>
    <row r="33" spans="1:16">
      <c r="A33" s="135" t="str">
        <f>IF(連結実質赤字比率に係る赤字・黒字の構成分析!C$37="",NA(),連結実質赤字比率に係る赤字・黒字の構成分析!C$37)</f>
        <v>小諸市介護保険事業特別会計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1.1299999999999999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1.1399999999999999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1.32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0.79</v>
      </c>
    </row>
    <row r="34" spans="1:16">
      <c r="A34" s="135" t="str">
        <f>IF(連結実質赤字比率に係る赤字・黒字の構成分析!C$36="",NA(),連結実質赤字比率に係る赤字・黒字の構成分析!C$36)</f>
        <v>小諸市公共下水道事業会計</v>
      </c>
      <c r="B34" s="135" t="e">
        <f>IF(ROUND(VALUE(SUBSTITUTE(連結実質赤字比率に係る赤字・黒字の構成分析!F$36,"▲", "-")), 2) &lt; 0, ABS(ROUND(VALUE(SUBSTITUTE(連結実質赤字比率に係る赤字・黒字の構成分析!F$36,"▲", "-")), 2)), NA())</f>
        <v>#VALUE!</v>
      </c>
      <c r="C34" s="135" t="e">
        <f>IF(ROUND(VALUE(SUBSTITUTE(連結実質赤字比率に係る赤字・黒字の構成分析!F$36,"▲", "-")), 2) &gt;= 0, ABS(ROUND(VALUE(SUBSTITUTE(連結実質赤字比率に係る赤字・黒字の構成分析!F$36,"▲", "-")), 2)), NA())</f>
        <v>#VALUE!</v>
      </c>
      <c r="D34" s="135" t="e">
        <f>IF(ROUND(VALUE(SUBSTITUTE(連結実質赤字比率に係る赤字・黒字の構成分析!G$36,"▲", "-")), 2) &lt; 0, ABS(ROUND(VALUE(SUBSTITUTE(連結実質赤字比率に係る赤字・黒字の構成分析!G$36,"▲", "-")), 2)), NA())</f>
        <v>#VALUE!</v>
      </c>
      <c r="E34" s="135" t="e">
        <f>IF(ROUND(VALUE(SUBSTITUTE(連結実質赤字比率に係る赤字・黒字の構成分析!G$36,"▲", "-")), 2) &gt;= 0, ABS(ROUND(VALUE(SUBSTITUTE(連結実質赤字比率に係る赤字・黒字の構成分析!G$36,"▲", "-")), 2)), NA())</f>
        <v>#VALUE!</v>
      </c>
      <c r="F34" s="135" t="e">
        <f>IF(ROUND(VALUE(SUBSTITUTE(連結実質赤字比率に係る赤字・黒字の構成分析!H$36,"▲", "-")), 2) &lt; 0, ABS(ROUND(VALUE(SUBSTITUTE(連結実質赤字比率に係る赤字・黒字の構成分析!H$36,"▲", "-")), 2)), NA())</f>
        <v>#VALUE!</v>
      </c>
      <c r="G34" s="135" t="e">
        <f>IF(ROUND(VALUE(SUBSTITUTE(連結実質赤字比率に係る赤字・黒字の構成分析!H$36,"▲", "-")), 2) &gt;= 0, ABS(ROUND(VALUE(SUBSTITUTE(連結実質赤字比率に係る赤字・黒字の構成分析!H$36,"▲", "-")), 2)), NA())</f>
        <v>#VALUE!</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4.7300000000000004</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5.88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5.57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6.01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4.5599999999999996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5.49</v>
      </c>
    </row>
    <row r="36" spans="1:16">
      <c r="A36" s="135" t="str">
        <f>IF(連結実質赤字比率に係る赤字・黒字の構成分析!C$34="",NA(),連結実質赤字比率に係る赤字・黒字の構成分析!C$34)</f>
        <v>小諸市水道事業会計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11.93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12.68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14.33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15.95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16.62</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1754</v>
      </c>
      <c r="E42" s="136"/>
      <c r="F42" s="136"/>
      <c r="G42" s="136">
        <f>'実質公債費比率（分子）の構造'!L$52</f>
        <v>1719</v>
      </c>
      <c r="H42" s="136"/>
      <c r="I42" s="136"/>
      <c r="J42" s="136">
        <f>'実質公債費比率（分子）の構造'!M$52</f>
        <v>1757</v>
      </c>
      <c r="K42" s="136"/>
      <c r="L42" s="136"/>
      <c r="M42" s="136">
        <f>'実質公債費比率（分子）の構造'!N$52</f>
        <v>1710</v>
      </c>
      <c r="N42" s="136"/>
      <c r="O42" s="136"/>
      <c r="P42" s="136">
        <f>'実質公債費比率（分子）の構造'!O$52</f>
        <v>1795</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22</v>
      </c>
      <c r="C44" s="136"/>
      <c r="D44" s="136"/>
      <c r="E44" s="136">
        <f>'実質公債費比率（分子）の構造'!L$50</f>
        <v>19</v>
      </c>
      <c r="F44" s="136"/>
      <c r="G44" s="136"/>
      <c r="H44" s="136">
        <f>'実質公債費比率（分子）の構造'!M$50</f>
        <v>16</v>
      </c>
      <c r="I44" s="136"/>
      <c r="J44" s="136"/>
      <c r="K44" s="136">
        <f>'実質公債費比率（分子）の構造'!N$50</f>
        <v>12</v>
      </c>
      <c r="L44" s="136"/>
      <c r="M44" s="136"/>
      <c r="N44" s="136">
        <f>'実質公債費比率（分子）の構造'!O$50</f>
        <v>6</v>
      </c>
      <c r="O44" s="136"/>
      <c r="P44" s="136"/>
    </row>
    <row r="45" spans="1:16">
      <c r="A45" s="136" t="s">
        <v>54</v>
      </c>
      <c r="B45" s="136">
        <f>'実質公債費比率（分子）の構造'!K$49</f>
        <v>97</v>
      </c>
      <c r="C45" s="136"/>
      <c r="D45" s="136"/>
      <c r="E45" s="136">
        <f>'実質公債費比率（分子）の構造'!L$49</f>
        <v>115</v>
      </c>
      <c r="F45" s="136"/>
      <c r="G45" s="136"/>
      <c r="H45" s="136">
        <f>'実質公債費比率（分子）の構造'!M$49</f>
        <v>116</v>
      </c>
      <c r="I45" s="136"/>
      <c r="J45" s="136"/>
      <c r="K45" s="136">
        <f>'実質公債費比率（分子）の構造'!N$49</f>
        <v>117</v>
      </c>
      <c r="L45" s="136"/>
      <c r="M45" s="136"/>
      <c r="N45" s="136">
        <f>'実質公債費比率（分子）の構造'!O$49</f>
        <v>116</v>
      </c>
      <c r="O45" s="136"/>
      <c r="P45" s="136"/>
    </row>
    <row r="46" spans="1:16">
      <c r="A46" s="136" t="s">
        <v>55</v>
      </c>
      <c r="B46" s="136">
        <f>'実質公債費比率（分子）の構造'!K$48</f>
        <v>866</v>
      </c>
      <c r="C46" s="136"/>
      <c r="D46" s="136"/>
      <c r="E46" s="136">
        <f>'実質公債費比率（分子）の構造'!L$48</f>
        <v>825</v>
      </c>
      <c r="F46" s="136"/>
      <c r="G46" s="136"/>
      <c r="H46" s="136">
        <f>'実質公債費比率（分子）の構造'!M$48</f>
        <v>826</v>
      </c>
      <c r="I46" s="136"/>
      <c r="J46" s="136"/>
      <c r="K46" s="136">
        <f>'実質公債費比率（分子）の構造'!N$48</f>
        <v>843</v>
      </c>
      <c r="L46" s="136"/>
      <c r="M46" s="136"/>
      <c r="N46" s="136">
        <f>'実質公債費比率（分子）の構造'!O$48</f>
        <v>916</v>
      </c>
      <c r="O46" s="136"/>
      <c r="P46" s="136"/>
    </row>
    <row r="47" spans="1:16">
      <c r="A47" s="136" t="s">
        <v>56</v>
      </c>
      <c r="B47" s="136">
        <f>'実質公債費比率（分子）の構造'!K$47</f>
        <v>8</v>
      </c>
      <c r="C47" s="136"/>
      <c r="D47" s="136"/>
      <c r="E47" s="136">
        <f>'実質公債費比率（分子）の構造'!L$47</f>
        <v>12</v>
      </c>
      <c r="F47" s="136"/>
      <c r="G47" s="136"/>
      <c r="H47" s="136">
        <f>'実質公債費比率（分子）の構造'!M$47</f>
        <v>12</v>
      </c>
      <c r="I47" s="136"/>
      <c r="J47" s="136"/>
      <c r="K47" s="136">
        <f>'実質公債費比率（分子）の構造'!N$47</f>
        <v>8</v>
      </c>
      <c r="L47" s="136"/>
      <c r="M47" s="136"/>
      <c r="N47" s="136">
        <f>'実質公債費比率（分子）の構造'!O$47</f>
        <v>7</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1567</v>
      </c>
      <c r="C49" s="136"/>
      <c r="D49" s="136"/>
      <c r="E49" s="136">
        <f>'実質公債費比率（分子）の構造'!L$45</f>
        <v>1601</v>
      </c>
      <c r="F49" s="136"/>
      <c r="G49" s="136"/>
      <c r="H49" s="136">
        <f>'実質公債費比率（分子）の構造'!M$45</f>
        <v>1585</v>
      </c>
      <c r="I49" s="136"/>
      <c r="J49" s="136"/>
      <c r="K49" s="136">
        <f>'実質公債費比率（分子）の構造'!N$45</f>
        <v>1587</v>
      </c>
      <c r="L49" s="136"/>
      <c r="M49" s="136"/>
      <c r="N49" s="136">
        <f>'実質公債費比率（分子）の構造'!O$45</f>
        <v>1606</v>
      </c>
      <c r="O49" s="136"/>
      <c r="P49" s="136"/>
    </row>
    <row r="50" spans="1:16">
      <c r="A50" s="136" t="s">
        <v>59</v>
      </c>
      <c r="B50" s="136" t="e">
        <f>NA()</f>
        <v>#N/A</v>
      </c>
      <c r="C50" s="136">
        <f>IF(ISNUMBER('実質公債費比率（分子）の構造'!K$53),'実質公債費比率（分子）の構造'!K$53,NA())</f>
        <v>806</v>
      </c>
      <c r="D50" s="136" t="e">
        <f>NA()</f>
        <v>#N/A</v>
      </c>
      <c r="E50" s="136" t="e">
        <f>NA()</f>
        <v>#N/A</v>
      </c>
      <c r="F50" s="136">
        <f>IF(ISNUMBER('実質公債費比率（分子）の構造'!L$53),'実質公債費比率（分子）の構造'!L$53,NA())</f>
        <v>853</v>
      </c>
      <c r="G50" s="136" t="e">
        <f>NA()</f>
        <v>#N/A</v>
      </c>
      <c r="H50" s="136" t="e">
        <f>NA()</f>
        <v>#N/A</v>
      </c>
      <c r="I50" s="136">
        <f>IF(ISNUMBER('実質公債費比率（分子）の構造'!M$53),'実質公債費比率（分子）の構造'!M$53,NA())</f>
        <v>798</v>
      </c>
      <c r="J50" s="136" t="e">
        <f>NA()</f>
        <v>#N/A</v>
      </c>
      <c r="K50" s="136" t="e">
        <f>NA()</f>
        <v>#N/A</v>
      </c>
      <c r="L50" s="136">
        <f>IF(ISNUMBER('実質公債費比率（分子）の構造'!N$53),'実質公債費比率（分子）の構造'!N$53,NA())</f>
        <v>857</v>
      </c>
      <c r="M50" s="136" t="e">
        <f>NA()</f>
        <v>#N/A</v>
      </c>
      <c r="N50" s="136" t="e">
        <f>NA()</f>
        <v>#N/A</v>
      </c>
      <c r="O50" s="136">
        <f>IF(ISNUMBER('実質公債費比率（分子）の構造'!O$53),'実質公債費比率（分子）の構造'!O$53,NA())</f>
        <v>856</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17059</v>
      </c>
      <c r="E56" s="135"/>
      <c r="F56" s="135"/>
      <c r="G56" s="135">
        <f>'将来負担比率（分子）の構造'!J$51</f>
        <v>16953</v>
      </c>
      <c r="H56" s="135"/>
      <c r="I56" s="135"/>
      <c r="J56" s="135">
        <f>'将来負担比率（分子）の構造'!K$51</f>
        <v>16723</v>
      </c>
      <c r="K56" s="135"/>
      <c r="L56" s="135"/>
      <c r="M56" s="135">
        <f>'将来負担比率（分子）の構造'!L$51</f>
        <v>16383</v>
      </c>
      <c r="N56" s="135"/>
      <c r="O56" s="135"/>
      <c r="P56" s="135">
        <f>'将来負担比率（分子）の構造'!M$51</f>
        <v>16536</v>
      </c>
    </row>
    <row r="57" spans="1:16">
      <c r="A57" s="135" t="s">
        <v>35</v>
      </c>
      <c r="B57" s="135"/>
      <c r="C57" s="135"/>
      <c r="D57" s="135">
        <f>'将来負担比率（分子）の構造'!I$50</f>
        <v>4042</v>
      </c>
      <c r="E57" s="135"/>
      <c r="F57" s="135"/>
      <c r="G57" s="135">
        <f>'将来負担比率（分子）の構造'!J$50</f>
        <v>3647</v>
      </c>
      <c r="H57" s="135"/>
      <c r="I57" s="135"/>
      <c r="J57" s="135">
        <f>'将来負担比率（分子）の構造'!K$50</f>
        <v>3840</v>
      </c>
      <c r="K57" s="135"/>
      <c r="L57" s="135"/>
      <c r="M57" s="135">
        <f>'将来負担比率（分子）の構造'!L$50</f>
        <v>3293</v>
      </c>
      <c r="N57" s="135"/>
      <c r="O57" s="135"/>
      <c r="P57" s="135">
        <f>'将来負担比率（分子）の構造'!M$50</f>
        <v>2961</v>
      </c>
    </row>
    <row r="58" spans="1:16">
      <c r="A58" s="135" t="s">
        <v>34</v>
      </c>
      <c r="B58" s="135"/>
      <c r="C58" s="135"/>
      <c r="D58" s="135">
        <f>'将来負担比率（分子）の構造'!I$49</f>
        <v>9057</v>
      </c>
      <c r="E58" s="135"/>
      <c r="F58" s="135"/>
      <c r="G58" s="135">
        <f>'将来負担比率（分子）の構造'!J$49</f>
        <v>10169</v>
      </c>
      <c r="H58" s="135"/>
      <c r="I58" s="135"/>
      <c r="J58" s="135">
        <f>'将来負担比率（分子）の構造'!K$49</f>
        <v>10674</v>
      </c>
      <c r="K58" s="135"/>
      <c r="L58" s="135"/>
      <c r="M58" s="135">
        <f>'将来負担比率（分子）の構造'!L$49</f>
        <v>10693</v>
      </c>
      <c r="N58" s="135"/>
      <c r="O58" s="135"/>
      <c r="P58" s="135">
        <f>'将来負担比率（分子）の構造'!M$49</f>
        <v>9766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316</v>
      </c>
      <c r="C61" s="135"/>
      <c r="D61" s="135"/>
      <c r="E61" s="135">
        <f>'将来負担比率（分子）の構造'!J$46</f>
        <v>320</v>
      </c>
      <c r="F61" s="135"/>
      <c r="G61" s="135"/>
      <c r="H61" s="135">
        <f>'将来負担比率（分子）の構造'!K$46</f>
        <v>319</v>
      </c>
      <c r="I61" s="135"/>
      <c r="J61" s="135"/>
      <c r="K61" s="135">
        <f>'将来負担比率（分子）の構造'!L$46</f>
        <v>321</v>
      </c>
      <c r="L61" s="135"/>
      <c r="M61" s="135"/>
      <c r="N61" s="135">
        <f>'将来負担比率（分子）の構造'!M$46</f>
        <v>317</v>
      </c>
      <c r="O61" s="135"/>
      <c r="P61" s="135"/>
    </row>
    <row r="62" spans="1:16">
      <c r="A62" s="135" t="s">
        <v>29</v>
      </c>
      <c r="B62" s="135">
        <f>'将来負担比率（分子）の構造'!I$45</f>
        <v>3175</v>
      </c>
      <c r="C62" s="135"/>
      <c r="D62" s="135"/>
      <c r="E62" s="135">
        <f>'将来負担比率（分子）の構造'!J$45</f>
        <v>3103</v>
      </c>
      <c r="F62" s="135"/>
      <c r="G62" s="135"/>
      <c r="H62" s="135">
        <f>'将来負担比率（分子）の構造'!K$45</f>
        <v>3089</v>
      </c>
      <c r="I62" s="135"/>
      <c r="J62" s="135"/>
      <c r="K62" s="135">
        <f>'将来負担比率（分子）の構造'!L$45</f>
        <v>2977</v>
      </c>
      <c r="L62" s="135"/>
      <c r="M62" s="135"/>
      <c r="N62" s="135">
        <f>'将来負担比率（分子）の構造'!M$45</f>
        <v>2965</v>
      </c>
      <c r="O62" s="135"/>
      <c r="P62" s="135"/>
    </row>
    <row r="63" spans="1:16">
      <c r="A63" s="135" t="s">
        <v>28</v>
      </c>
      <c r="B63" s="135">
        <f>'将来負担比率（分子）の構造'!I$44</f>
        <v>1069</v>
      </c>
      <c r="C63" s="135"/>
      <c r="D63" s="135"/>
      <c r="E63" s="135">
        <f>'将来負担比率（分子）の構造'!J$44</f>
        <v>985</v>
      </c>
      <c r="F63" s="135"/>
      <c r="G63" s="135"/>
      <c r="H63" s="135">
        <f>'将来負担比率（分子）の構造'!K$44</f>
        <v>875</v>
      </c>
      <c r="I63" s="135"/>
      <c r="J63" s="135"/>
      <c r="K63" s="135">
        <f>'将来負担比率（分子）の構造'!L$44</f>
        <v>763</v>
      </c>
      <c r="L63" s="135"/>
      <c r="M63" s="135"/>
      <c r="N63" s="135">
        <f>'将来負担比率（分子）の構造'!M$44</f>
        <v>654</v>
      </c>
      <c r="O63" s="135"/>
      <c r="P63" s="135"/>
    </row>
    <row r="64" spans="1:16">
      <c r="A64" s="135" t="s">
        <v>27</v>
      </c>
      <c r="B64" s="135">
        <f>'将来負担比率（分子）の構造'!I$43</f>
        <v>11132</v>
      </c>
      <c r="C64" s="135"/>
      <c r="D64" s="135"/>
      <c r="E64" s="135">
        <f>'将来負担比率（分子）の構造'!J$43</f>
        <v>11958</v>
      </c>
      <c r="F64" s="135"/>
      <c r="G64" s="135"/>
      <c r="H64" s="135">
        <f>'将来負担比率（分子）の構造'!K$43</f>
        <v>11739</v>
      </c>
      <c r="I64" s="135"/>
      <c r="J64" s="135"/>
      <c r="K64" s="135">
        <f>'将来負担比率（分子）の構造'!L$43</f>
        <v>10821</v>
      </c>
      <c r="L64" s="135"/>
      <c r="M64" s="135"/>
      <c r="N64" s="135">
        <f>'将来負担比率（分子）の構造'!M$43</f>
        <v>10192</v>
      </c>
      <c r="O64" s="135"/>
      <c r="P64" s="135"/>
    </row>
    <row r="65" spans="1:16">
      <c r="A65" s="135" t="s">
        <v>26</v>
      </c>
      <c r="B65" s="135">
        <f>'将来負担比率（分子）の構造'!I$42</f>
        <v>20</v>
      </c>
      <c r="C65" s="135"/>
      <c r="D65" s="135"/>
      <c r="E65" s="135">
        <f>'将来負担比率（分子）の構造'!J$42</f>
        <v>12</v>
      </c>
      <c r="F65" s="135"/>
      <c r="G65" s="135"/>
      <c r="H65" s="135">
        <f>'将来負担比率（分子）の構造'!K$42</f>
        <v>6</v>
      </c>
      <c r="I65" s="135"/>
      <c r="J65" s="135"/>
      <c r="K65" s="135">
        <f>'将来負担比率（分子）の構造'!L$42</f>
        <v>1</v>
      </c>
      <c r="L65" s="135"/>
      <c r="M65" s="135"/>
      <c r="N65" s="135">
        <f>'将来負担比率（分子）の構造'!M$42</f>
        <v>0</v>
      </c>
      <c r="O65" s="135"/>
      <c r="P65" s="135"/>
    </row>
    <row r="66" spans="1:16">
      <c r="A66" s="135" t="s">
        <v>25</v>
      </c>
      <c r="B66" s="135">
        <f>'将来負担比率（分子）の構造'!I$41</f>
        <v>14183</v>
      </c>
      <c r="C66" s="135"/>
      <c r="D66" s="135"/>
      <c r="E66" s="135">
        <f>'将来負担比率（分子）の構造'!J$41</f>
        <v>14270</v>
      </c>
      <c r="F66" s="135"/>
      <c r="G66" s="135"/>
      <c r="H66" s="135">
        <f>'将来負担比率（分子）の構造'!K$41</f>
        <v>14234</v>
      </c>
      <c r="I66" s="135"/>
      <c r="J66" s="135"/>
      <c r="K66" s="135">
        <f>'将来負担比率（分子）の構造'!L$41</f>
        <v>14157</v>
      </c>
      <c r="L66" s="135"/>
      <c r="M66" s="135"/>
      <c r="N66" s="135">
        <f>'将来負担比率（分子）の構造'!M$41</f>
        <v>13984</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7" workbookViewId="0">
      <selection activeCell="G52" sqref="G52"/>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206</v>
      </c>
      <c r="C5" s="674"/>
      <c r="D5" s="674"/>
      <c r="E5" s="674"/>
      <c r="F5" s="674"/>
      <c r="G5" s="674"/>
      <c r="H5" s="674"/>
      <c r="I5" s="674"/>
      <c r="J5" s="674"/>
      <c r="K5" s="674"/>
      <c r="L5" s="674"/>
      <c r="M5" s="674"/>
      <c r="N5" s="674"/>
      <c r="O5" s="674"/>
      <c r="P5" s="674"/>
      <c r="Q5" s="675"/>
      <c r="R5" s="636">
        <v>4966171</v>
      </c>
      <c r="S5" s="637"/>
      <c r="T5" s="637"/>
      <c r="U5" s="637"/>
      <c r="V5" s="637"/>
      <c r="W5" s="637"/>
      <c r="X5" s="637"/>
      <c r="Y5" s="684"/>
      <c r="Z5" s="697">
        <v>27.7</v>
      </c>
      <c r="AA5" s="697"/>
      <c r="AB5" s="697"/>
      <c r="AC5" s="697"/>
      <c r="AD5" s="698">
        <v>4689223</v>
      </c>
      <c r="AE5" s="698"/>
      <c r="AF5" s="698"/>
      <c r="AG5" s="698"/>
      <c r="AH5" s="698"/>
      <c r="AI5" s="698"/>
      <c r="AJ5" s="698"/>
      <c r="AK5" s="698"/>
      <c r="AL5" s="685">
        <v>50.1</v>
      </c>
      <c r="AM5" s="654"/>
      <c r="AN5" s="654"/>
      <c r="AO5" s="686"/>
      <c r="AP5" s="673" t="s">
        <v>207</v>
      </c>
      <c r="AQ5" s="674"/>
      <c r="AR5" s="674"/>
      <c r="AS5" s="674"/>
      <c r="AT5" s="674"/>
      <c r="AU5" s="674"/>
      <c r="AV5" s="674"/>
      <c r="AW5" s="674"/>
      <c r="AX5" s="674"/>
      <c r="AY5" s="674"/>
      <c r="AZ5" s="674"/>
      <c r="BA5" s="674"/>
      <c r="BB5" s="674"/>
      <c r="BC5" s="674"/>
      <c r="BD5" s="674"/>
      <c r="BE5" s="674"/>
      <c r="BF5" s="675"/>
      <c r="BG5" s="586">
        <v>4641681</v>
      </c>
      <c r="BH5" s="587"/>
      <c r="BI5" s="587"/>
      <c r="BJ5" s="587"/>
      <c r="BK5" s="587"/>
      <c r="BL5" s="587"/>
      <c r="BM5" s="587"/>
      <c r="BN5" s="588"/>
      <c r="BO5" s="639">
        <v>93.5</v>
      </c>
      <c r="BP5" s="639"/>
      <c r="BQ5" s="639"/>
      <c r="BR5" s="639"/>
      <c r="BS5" s="640">
        <v>22601</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208</v>
      </c>
      <c r="CS5" s="692"/>
      <c r="CT5" s="692"/>
      <c r="CU5" s="692"/>
      <c r="CV5" s="692"/>
      <c r="CW5" s="692"/>
      <c r="CX5" s="692"/>
      <c r="CY5" s="693"/>
      <c r="CZ5" s="691" t="s">
        <v>200</v>
      </c>
      <c r="DA5" s="692"/>
      <c r="DB5" s="692"/>
      <c r="DC5" s="693"/>
      <c r="DD5" s="691" t="s">
        <v>209</v>
      </c>
      <c r="DE5" s="692"/>
      <c r="DF5" s="692"/>
      <c r="DG5" s="692"/>
      <c r="DH5" s="692"/>
      <c r="DI5" s="692"/>
      <c r="DJ5" s="692"/>
      <c r="DK5" s="692"/>
      <c r="DL5" s="692"/>
      <c r="DM5" s="692"/>
      <c r="DN5" s="692"/>
      <c r="DO5" s="692"/>
      <c r="DP5" s="693"/>
      <c r="DQ5" s="691" t="s">
        <v>210</v>
      </c>
      <c r="DR5" s="692"/>
      <c r="DS5" s="692"/>
      <c r="DT5" s="692"/>
      <c r="DU5" s="692"/>
      <c r="DV5" s="692"/>
      <c r="DW5" s="692"/>
      <c r="DX5" s="692"/>
      <c r="DY5" s="692"/>
      <c r="DZ5" s="692"/>
      <c r="EA5" s="692"/>
      <c r="EB5" s="692"/>
      <c r="EC5" s="693"/>
    </row>
    <row r="6" spans="2:143" ht="11.25" customHeight="1">
      <c r="B6" s="583" t="s">
        <v>211</v>
      </c>
      <c r="C6" s="584"/>
      <c r="D6" s="584"/>
      <c r="E6" s="584"/>
      <c r="F6" s="584"/>
      <c r="G6" s="584"/>
      <c r="H6" s="584"/>
      <c r="I6" s="584"/>
      <c r="J6" s="584"/>
      <c r="K6" s="584"/>
      <c r="L6" s="584"/>
      <c r="M6" s="584"/>
      <c r="N6" s="584"/>
      <c r="O6" s="584"/>
      <c r="P6" s="584"/>
      <c r="Q6" s="585"/>
      <c r="R6" s="586">
        <v>222229</v>
      </c>
      <c r="S6" s="587"/>
      <c r="T6" s="587"/>
      <c r="U6" s="587"/>
      <c r="V6" s="587"/>
      <c r="W6" s="587"/>
      <c r="X6" s="587"/>
      <c r="Y6" s="588"/>
      <c r="Z6" s="639">
        <v>1.2</v>
      </c>
      <c r="AA6" s="639"/>
      <c r="AB6" s="639"/>
      <c r="AC6" s="639"/>
      <c r="AD6" s="640">
        <v>222229</v>
      </c>
      <c r="AE6" s="640"/>
      <c r="AF6" s="640"/>
      <c r="AG6" s="640"/>
      <c r="AH6" s="640"/>
      <c r="AI6" s="640"/>
      <c r="AJ6" s="640"/>
      <c r="AK6" s="640"/>
      <c r="AL6" s="609">
        <v>2.4</v>
      </c>
      <c r="AM6" s="641"/>
      <c r="AN6" s="641"/>
      <c r="AO6" s="642"/>
      <c r="AP6" s="583" t="s">
        <v>212</v>
      </c>
      <c r="AQ6" s="584"/>
      <c r="AR6" s="584"/>
      <c r="AS6" s="584"/>
      <c r="AT6" s="584"/>
      <c r="AU6" s="584"/>
      <c r="AV6" s="584"/>
      <c r="AW6" s="584"/>
      <c r="AX6" s="584"/>
      <c r="AY6" s="584"/>
      <c r="AZ6" s="584"/>
      <c r="BA6" s="584"/>
      <c r="BB6" s="584"/>
      <c r="BC6" s="584"/>
      <c r="BD6" s="584"/>
      <c r="BE6" s="584"/>
      <c r="BF6" s="585"/>
      <c r="BG6" s="586">
        <v>4641681</v>
      </c>
      <c r="BH6" s="587"/>
      <c r="BI6" s="587"/>
      <c r="BJ6" s="587"/>
      <c r="BK6" s="587"/>
      <c r="BL6" s="587"/>
      <c r="BM6" s="587"/>
      <c r="BN6" s="588"/>
      <c r="BO6" s="639">
        <v>93.5</v>
      </c>
      <c r="BP6" s="639"/>
      <c r="BQ6" s="639"/>
      <c r="BR6" s="639"/>
      <c r="BS6" s="640">
        <v>22601</v>
      </c>
      <c r="BT6" s="640"/>
      <c r="BU6" s="640"/>
      <c r="BV6" s="640"/>
      <c r="BW6" s="640"/>
      <c r="BX6" s="640"/>
      <c r="BY6" s="640"/>
      <c r="BZ6" s="640"/>
      <c r="CA6" s="640"/>
      <c r="CB6" s="676"/>
      <c r="CD6" s="643" t="s">
        <v>213</v>
      </c>
      <c r="CE6" s="644"/>
      <c r="CF6" s="644"/>
      <c r="CG6" s="644"/>
      <c r="CH6" s="644"/>
      <c r="CI6" s="644"/>
      <c r="CJ6" s="644"/>
      <c r="CK6" s="644"/>
      <c r="CL6" s="644"/>
      <c r="CM6" s="644"/>
      <c r="CN6" s="644"/>
      <c r="CO6" s="644"/>
      <c r="CP6" s="644"/>
      <c r="CQ6" s="645"/>
      <c r="CR6" s="586">
        <v>199686</v>
      </c>
      <c r="CS6" s="587"/>
      <c r="CT6" s="587"/>
      <c r="CU6" s="587"/>
      <c r="CV6" s="587"/>
      <c r="CW6" s="587"/>
      <c r="CX6" s="587"/>
      <c r="CY6" s="588"/>
      <c r="CZ6" s="639">
        <v>1.2</v>
      </c>
      <c r="DA6" s="639"/>
      <c r="DB6" s="639"/>
      <c r="DC6" s="639"/>
      <c r="DD6" s="592">
        <v>3640</v>
      </c>
      <c r="DE6" s="587"/>
      <c r="DF6" s="587"/>
      <c r="DG6" s="587"/>
      <c r="DH6" s="587"/>
      <c r="DI6" s="587"/>
      <c r="DJ6" s="587"/>
      <c r="DK6" s="587"/>
      <c r="DL6" s="587"/>
      <c r="DM6" s="587"/>
      <c r="DN6" s="587"/>
      <c r="DO6" s="587"/>
      <c r="DP6" s="588"/>
      <c r="DQ6" s="592">
        <v>199686</v>
      </c>
      <c r="DR6" s="587"/>
      <c r="DS6" s="587"/>
      <c r="DT6" s="587"/>
      <c r="DU6" s="587"/>
      <c r="DV6" s="587"/>
      <c r="DW6" s="587"/>
      <c r="DX6" s="587"/>
      <c r="DY6" s="587"/>
      <c r="DZ6" s="587"/>
      <c r="EA6" s="587"/>
      <c r="EB6" s="587"/>
      <c r="EC6" s="622"/>
    </row>
    <row r="7" spans="2:143" ht="11.25" customHeight="1">
      <c r="B7" s="583" t="s">
        <v>214</v>
      </c>
      <c r="C7" s="584"/>
      <c r="D7" s="584"/>
      <c r="E7" s="584"/>
      <c r="F7" s="584"/>
      <c r="G7" s="584"/>
      <c r="H7" s="584"/>
      <c r="I7" s="584"/>
      <c r="J7" s="584"/>
      <c r="K7" s="584"/>
      <c r="L7" s="584"/>
      <c r="M7" s="584"/>
      <c r="N7" s="584"/>
      <c r="O7" s="584"/>
      <c r="P7" s="584"/>
      <c r="Q7" s="585"/>
      <c r="R7" s="586">
        <v>9146</v>
      </c>
      <c r="S7" s="587"/>
      <c r="T7" s="587"/>
      <c r="U7" s="587"/>
      <c r="V7" s="587"/>
      <c r="W7" s="587"/>
      <c r="X7" s="587"/>
      <c r="Y7" s="588"/>
      <c r="Z7" s="639">
        <v>0.1</v>
      </c>
      <c r="AA7" s="639"/>
      <c r="AB7" s="639"/>
      <c r="AC7" s="639"/>
      <c r="AD7" s="640">
        <v>9146</v>
      </c>
      <c r="AE7" s="640"/>
      <c r="AF7" s="640"/>
      <c r="AG7" s="640"/>
      <c r="AH7" s="640"/>
      <c r="AI7" s="640"/>
      <c r="AJ7" s="640"/>
      <c r="AK7" s="640"/>
      <c r="AL7" s="609">
        <v>0.1</v>
      </c>
      <c r="AM7" s="641"/>
      <c r="AN7" s="641"/>
      <c r="AO7" s="642"/>
      <c r="AP7" s="583" t="s">
        <v>215</v>
      </c>
      <c r="AQ7" s="584"/>
      <c r="AR7" s="584"/>
      <c r="AS7" s="584"/>
      <c r="AT7" s="584"/>
      <c r="AU7" s="584"/>
      <c r="AV7" s="584"/>
      <c r="AW7" s="584"/>
      <c r="AX7" s="584"/>
      <c r="AY7" s="584"/>
      <c r="AZ7" s="584"/>
      <c r="BA7" s="584"/>
      <c r="BB7" s="584"/>
      <c r="BC7" s="584"/>
      <c r="BD7" s="584"/>
      <c r="BE7" s="584"/>
      <c r="BF7" s="585"/>
      <c r="BG7" s="586">
        <v>2087632</v>
      </c>
      <c r="BH7" s="587"/>
      <c r="BI7" s="587"/>
      <c r="BJ7" s="587"/>
      <c r="BK7" s="587"/>
      <c r="BL7" s="587"/>
      <c r="BM7" s="587"/>
      <c r="BN7" s="588"/>
      <c r="BO7" s="639">
        <v>42</v>
      </c>
      <c r="BP7" s="639"/>
      <c r="BQ7" s="639"/>
      <c r="BR7" s="639"/>
      <c r="BS7" s="640">
        <v>22601</v>
      </c>
      <c r="BT7" s="640"/>
      <c r="BU7" s="640"/>
      <c r="BV7" s="640"/>
      <c r="BW7" s="640"/>
      <c r="BX7" s="640"/>
      <c r="BY7" s="640"/>
      <c r="BZ7" s="640"/>
      <c r="CA7" s="640"/>
      <c r="CB7" s="676"/>
      <c r="CD7" s="623" t="s">
        <v>216</v>
      </c>
      <c r="CE7" s="620"/>
      <c r="CF7" s="620"/>
      <c r="CG7" s="620"/>
      <c r="CH7" s="620"/>
      <c r="CI7" s="620"/>
      <c r="CJ7" s="620"/>
      <c r="CK7" s="620"/>
      <c r="CL7" s="620"/>
      <c r="CM7" s="620"/>
      <c r="CN7" s="620"/>
      <c r="CO7" s="620"/>
      <c r="CP7" s="620"/>
      <c r="CQ7" s="621"/>
      <c r="CR7" s="586">
        <v>1653183</v>
      </c>
      <c r="CS7" s="587"/>
      <c r="CT7" s="587"/>
      <c r="CU7" s="587"/>
      <c r="CV7" s="587"/>
      <c r="CW7" s="587"/>
      <c r="CX7" s="587"/>
      <c r="CY7" s="588"/>
      <c r="CZ7" s="639">
        <v>10.199999999999999</v>
      </c>
      <c r="DA7" s="639"/>
      <c r="DB7" s="639"/>
      <c r="DC7" s="639"/>
      <c r="DD7" s="592">
        <v>272019</v>
      </c>
      <c r="DE7" s="587"/>
      <c r="DF7" s="587"/>
      <c r="DG7" s="587"/>
      <c r="DH7" s="587"/>
      <c r="DI7" s="587"/>
      <c r="DJ7" s="587"/>
      <c r="DK7" s="587"/>
      <c r="DL7" s="587"/>
      <c r="DM7" s="587"/>
      <c r="DN7" s="587"/>
      <c r="DO7" s="587"/>
      <c r="DP7" s="588"/>
      <c r="DQ7" s="592">
        <v>1309842</v>
      </c>
      <c r="DR7" s="587"/>
      <c r="DS7" s="587"/>
      <c r="DT7" s="587"/>
      <c r="DU7" s="587"/>
      <c r="DV7" s="587"/>
      <c r="DW7" s="587"/>
      <c r="DX7" s="587"/>
      <c r="DY7" s="587"/>
      <c r="DZ7" s="587"/>
      <c r="EA7" s="587"/>
      <c r="EB7" s="587"/>
      <c r="EC7" s="622"/>
    </row>
    <row r="8" spans="2:143" ht="11.25" customHeight="1">
      <c r="B8" s="583" t="s">
        <v>217</v>
      </c>
      <c r="C8" s="584"/>
      <c r="D8" s="584"/>
      <c r="E8" s="584"/>
      <c r="F8" s="584"/>
      <c r="G8" s="584"/>
      <c r="H8" s="584"/>
      <c r="I8" s="584"/>
      <c r="J8" s="584"/>
      <c r="K8" s="584"/>
      <c r="L8" s="584"/>
      <c r="M8" s="584"/>
      <c r="N8" s="584"/>
      <c r="O8" s="584"/>
      <c r="P8" s="584"/>
      <c r="Q8" s="585"/>
      <c r="R8" s="586">
        <v>13425</v>
      </c>
      <c r="S8" s="587"/>
      <c r="T8" s="587"/>
      <c r="U8" s="587"/>
      <c r="V8" s="587"/>
      <c r="W8" s="587"/>
      <c r="X8" s="587"/>
      <c r="Y8" s="588"/>
      <c r="Z8" s="639">
        <v>0.1</v>
      </c>
      <c r="AA8" s="639"/>
      <c r="AB8" s="639"/>
      <c r="AC8" s="639"/>
      <c r="AD8" s="640">
        <v>13425</v>
      </c>
      <c r="AE8" s="640"/>
      <c r="AF8" s="640"/>
      <c r="AG8" s="640"/>
      <c r="AH8" s="640"/>
      <c r="AI8" s="640"/>
      <c r="AJ8" s="640"/>
      <c r="AK8" s="640"/>
      <c r="AL8" s="609">
        <v>0.1</v>
      </c>
      <c r="AM8" s="641"/>
      <c r="AN8" s="641"/>
      <c r="AO8" s="642"/>
      <c r="AP8" s="583" t="s">
        <v>218</v>
      </c>
      <c r="AQ8" s="584"/>
      <c r="AR8" s="584"/>
      <c r="AS8" s="584"/>
      <c r="AT8" s="584"/>
      <c r="AU8" s="584"/>
      <c r="AV8" s="584"/>
      <c r="AW8" s="584"/>
      <c r="AX8" s="584"/>
      <c r="AY8" s="584"/>
      <c r="AZ8" s="584"/>
      <c r="BA8" s="584"/>
      <c r="BB8" s="584"/>
      <c r="BC8" s="584"/>
      <c r="BD8" s="584"/>
      <c r="BE8" s="584"/>
      <c r="BF8" s="585"/>
      <c r="BG8" s="586">
        <v>61752</v>
      </c>
      <c r="BH8" s="587"/>
      <c r="BI8" s="587"/>
      <c r="BJ8" s="587"/>
      <c r="BK8" s="587"/>
      <c r="BL8" s="587"/>
      <c r="BM8" s="587"/>
      <c r="BN8" s="588"/>
      <c r="BO8" s="639">
        <v>1.2</v>
      </c>
      <c r="BP8" s="639"/>
      <c r="BQ8" s="639"/>
      <c r="BR8" s="639"/>
      <c r="BS8" s="592" t="s">
        <v>112</v>
      </c>
      <c r="BT8" s="587"/>
      <c r="BU8" s="587"/>
      <c r="BV8" s="587"/>
      <c r="BW8" s="587"/>
      <c r="BX8" s="587"/>
      <c r="BY8" s="587"/>
      <c r="BZ8" s="587"/>
      <c r="CA8" s="587"/>
      <c r="CB8" s="622"/>
      <c r="CD8" s="623" t="s">
        <v>219</v>
      </c>
      <c r="CE8" s="620"/>
      <c r="CF8" s="620"/>
      <c r="CG8" s="620"/>
      <c r="CH8" s="620"/>
      <c r="CI8" s="620"/>
      <c r="CJ8" s="620"/>
      <c r="CK8" s="620"/>
      <c r="CL8" s="620"/>
      <c r="CM8" s="620"/>
      <c r="CN8" s="620"/>
      <c r="CO8" s="620"/>
      <c r="CP8" s="620"/>
      <c r="CQ8" s="621"/>
      <c r="CR8" s="586">
        <v>5057376</v>
      </c>
      <c r="CS8" s="587"/>
      <c r="CT8" s="587"/>
      <c r="CU8" s="587"/>
      <c r="CV8" s="587"/>
      <c r="CW8" s="587"/>
      <c r="CX8" s="587"/>
      <c r="CY8" s="588"/>
      <c r="CZ8" s="639">
        <v>31.3</v>
      </c>
      <c r="DA8" s="639"/>
      <c r="DB8" s="639"/>
      <c r="DC8" s="639"/>
      <c r="DD8" s="592">
        <v>147279</v>
      </c>
      <c r="DE8" s="587"/>
      <c r="DF8" s="587"/>
      <c r="DG8" s="587"/>
      <c r="DH8" s="587"/>
      <c r="DI8" s="587"/>
      <c r="DJ8" s="587"/>
      <c r="DK8" s="587"/>
      <c r="DL8" s="587"/>
      <c r="DM8" s="587"/>
      <c r="DN8" s="587"/>
      <c r="DO8" s="587"/>
      <c r="DP8" s="588"/>
      <c r="DQ8" s="592">
        <v>2592710</v>
      </c>
      <c r="DR8" s="587"/>
      <c r="DS8" s="587"/>
      <c r="DT8" s="587"/>
      <c r="DU8" s="587"/>
      <c r="DV8" s="587"/>
      <c r="DW8" s="587"/>
      <c r="DX8" s="587"/>
      <c r="DY8" s="587"/>
      <c r="DZ8" s="587"/>
      <c r="EA8" s="587"/>
      <c r="EB8" s="587"/>
      <c r="EC8" s="622"/>
    </row>
    <row r="9" spans="2:143" ht="11.25" customHeight="1">
      <c r="B9" s="583" t="s">
        <v>220</v>
      </c>
      <c r="C9" s="584"/>
      <c r="D9" s="584"/>
      <c r="E9" s="584"/>
      <c r="F9" s="584"/>
      <c r="G9" s="584"/>
      <c r="H9" s="584"/>
      <c r="I9" s="584"/>
      <c r="J9" s="584"/>
      <c r="K9" s="584"/>
      <c r="L9" s="584"/>
      <c r="M9" s="584"/>
      <c r="N9" s="584"/>
      <c r="O9" s="584"/>
      <c r="P9" s="584"/>
      <c r="Q9" s="585"/>
      <c r="R9" s="586">
        <v>22631</v>
      </c>
      <c r="S9" s="587"/>
      <c r="T9" s="587"/>
      <c r="U9" s="587"/>
      <c r="V9" s="587"/>
      <c r="W9" s="587"/>
      <c r="X9" s="587"/>
      <c r="Y9" s="588"/>
      <c r="Z9" s="639">
        <v>0.1</v>
      </c>
      <c r="AA9" s="639"/>
      <c r="AB9" s="639"/>
      <c r="AC9" s="639"/>
      <c r="AD9" s="640">
        <v>22631</v>
      </c>
      <c r="AE9" s="640"/>
      <c r="AF9" s="640"/>
      <c r="AG9" s="640"/>
      <c r="AH9" s="640"/>
      <c r="AI9" s="640"/>
      <c r="AJ9" s="640"/>
      <c r="AK9" s="640"/>
      <c r="AL9" s="609">
        <v>0.2</v>
      </c>
      <c r="AM9" s="641"/>
      <c r="AN9" s="641"/>
      <c r="AO9" s="642"/>
      <c r="AP9" s="583" t="s">
        <v>221</v>
      </c>
      <c r="AQ9" s="584"/>
      <c r="AR9" s="584"/>
      <c r="AS9" s="584"/>
      <c r="AT9" s="584"/>
      <c r="AU9" s="584"/>
      <c r="AV9" s="584"/>
      <c r="AW9" s="584"/>
      <c r="AX9" s="584"/>
      <c r="AY9" s="584"/>
      <c r="AZ9" s="584"/>
      <c r="BA9" s="584"/>
      <c r="BB9" s="584"/>
      <c r="BC9" s="584"/>
      <c r="BD9" s="584"/>
      <c r="BE9" s="584"/>
      <c r="BF9" s="585"/>
      <c r="BG9" s="586">
        <v>1624028</v>
      </c>
      <c r="BH9" s="587"/>
      <c r="BI9" s="587"/>
      <c r="BJ9" s="587"/>
      <c r="BK9" s="587"/>
      <c r="BL9" s="587"/>
      <c r="BM9" s="587"/>
      <c r="BN9" s="588"/>
      <c r="BO9" s="639">
        <v>32.700000000000003</v>
      </c>
      <c r="BP9" s="639"/>
      <c r="BQ9" s="639"/>
      <c r="BR9" s="639"/>
      <c r="BS9" s="592" t="s">
        <v>112</v>
      </c>
      <c r="BT9" s="587"/>
      <c r="BU9" s="587"/>
      <c r="BV9" s="587"/>
      <c r="BW9" s="587"/>
      <c r="BX9" s="587"/>
      <c r="BY9" s="587"/>
      <c r="BZ9" s="587"/>
      <c r="CA9" s="587"/>
      <c r="CB9" s="622"/>
      <c r="CD9" s="623" t="s">
        <v>222</v>
      </c>
      <c r="CE9" s="620"/>
      <c r="CF9" s="620"/>
      <c r="CG9" s="620"/>
      <c r="CH9" s="620"/>
      <c r="CI9" s="620"/>
      <c r="CJ9" s="620"/>
      <c r="CK9" s="620"/>
      <c r="CL9" s="620"/>
      <c r="CM9" s="620"/>
      <c r="CN9" s="620"/>
      <c r="CO9" s="620"/>
      <c r="CP9" s="620"/>
      <c r="CQ9" s="621"/>
      <c r="CR9" s="586">
        <v>1716728</v>
      </c>
      <c r="CS9" s="587"/>
      <c r="CT9" s="587"/>
      <c r="CU9" s="587"/>
      <c r="CV9" s="587"/>
      <c r="CW9" s="587"/>
      <c r="CX9" s="587"/>
      <c r="CY9" s="588"/>
      <c r="CZ9" s="639">
        <v>10.6</v>
      </c>
      <c r="DA9" s="639"/>
      <c r="DB9" s="639"/>
      <c r="DC9" s="639"/>
      <c r="DD9" s="592">
        <v>167554</v>
      </c>
      <c r="DE9" s="587"/>
      <c r="DF9" s="587"/>
      <c r="DG9" s="587"/>
      <c r="DH9" s="587"/>
      <c r="DI9" s="587"/>
      <c r="DJ9" s="587"/>
      <c r="DK9" s="587"/>
      <c r="DL9" s="587"/>
      <c r="DM9" s="587"/>
      <c r="DN9" s="587"/>
      <c r="DO9" s="587"/>
      <c r="DP9" s="588"/>
      <c r="DQ9" s="592">
        <v>1339448</v>
      </c>
      <c r="DR9" s="587"/>
      <c r="DS9" s="587"/>
      <c r="DT9" s="587"/>
      <c r="DU9" s="587"/>
      <c r="DV9" s="587"/>
      <c r="DW9" s="587"/>
      <c r="DX9" s="587"/>
      <c r="DY9" s="587"/>
      <c r="DZ9" s="587"/>
      <c r="EA9" s="587"/>
      <c r="EB9" s="587"/>
      <c r="EC9" s="622"/>
    </row>
    <row r="10" spans="2:143" ht="11.25" customHeight="1">
      <c r="B10" s="583" t="s">
        <v>223</v>
      </c>
      <c r="C10" s="584"/>
      <c r="D10" s="584"/>
      <c r="E10" s="584"/>
      <c r="F10" s="584"/>
      <c r="G10" s="584"/>
      <c r="H10" s="584"/>
      <c r="I10" s="584"/>
      <c r="J10" s="584"/>
      <c r="K10" s="584"/>
      <c r="L10" s="584"/>
      <c r="M10" s="584"/>
      <c r="N10" s="584"/>
      <c r="O10" s="584"/>
      <c r="P10" s="584"/>
      <c r="Q10" s="585"/>
      <c r="R10" s="586">
        <v>437373</v>
      </c>
      <c r="S10" s="587"/>
      <c r="T10" s="587"/>
      <c r="U10" s="587"/>
      <c r="V10" s="587"/>
      <c r="W10" s="587"/>
      <c r="X10" s="587"/>
      <c r="Y10" s="588"/>
      <c r="Z10" s="639">
        <v>2.4</v>
      </c>
      <c r="AA10" s="639"/>
      <c r="AB10" s="639"/>
      <c r="AC10" s="639"/>
      <c r="AD10" s="640">
        <v>437373</v>
      </c>
      <c r="AE10" s="640"/>
      <c r="AF10" s="640"/>
      <c r="AG10" s="640"/>
      <c r="AH10" s="640"/>
      <c r="AI10" s="640"/>
      <c r="AJ10" s="640"/>
      <c r="AK10" s="640"/>
      <c r="AL10" s="609">
        <v>4.7</v>
      </c>
      <c r="AM10" s="641"/>
      <c r="AN10" s="641"/>
      <c r="AO10" s="642"/>
      <c r="AP10" s="583" t="s">
        <v>224</v>
      </c>
      <c r="AQ10" s="584"/>
      <c r="AR10" s="584"/>
      <c r="AS10" s="584"/>
      <c r="AT10" s="584"/>
      <c r="AU10" s="584"/>
      <c r="AV10" s="584"/>
      <c r="AW10" s="584"/>
      <c r="AX10" s="584"/>
      <c r="AY10" s="584"/>
      <c r="AZ10" s="584"/>
      <c r="BA10" s="584"/>
      <c r="BB10" s="584"/>
      <c r="BC10" s="584"/>
      <c r="BD10" s="584"/>
      <c r="BE10" s="584"/>
      <c r="BF10" s="585"/>
      <c r="BG10" s="586">
        <v>122471</v>
      </c>
      <c r="BH10" s="587"/>
      <c r="BI10" s="587"/>
      <c r="BJ10" s="587"/>
      <c r="BK10" s="587"/>
      <c r="BL10" s="587"/>
      <c r="BM10" s="587"/>
      <c r="BN10" s="588"/>
      <c r="BO10" s="639">
        <v>2.5</v>
      </c>
      <c r="BP10" s="639"/>
      <c r="BQ10" s="639"/>
      <c r="BR10" s="639"/>
      <c r="BS10" s="592" t="s">
        <v>112</v>
      </c>
      <c r="BT10" s="587"/>
      <c r="BU10" s="587"/>
      <c r="BV10" s="587"/>
      <c r="BW10" s="587"/>
      <c r="BX10" s="587"/>
      <c r="BY10" s="587"/>
      <c r="BZ10" s="587"/>
      <c r="CA10" s="587"/>
      <c r="CB10" s="622"/>
      <c r="CD10" s="623" t="s">
        <v>225</v>
      </c>
      <c r="CE10" s="620"/>
      <c r="CF10" s="620"/>
      <c r="CG10" s="620"/>
      <c r="CH10" s="620"/>
      <c r="CI10" s="620"/>
      <c r="CJ10" s="620"/>
      <c r="CK10" s="620"/>
      <c r="CL10" s="620"/>
      <c r="CM10" s="620"/>
      <c r="CN10" s="620"/>
      <c r="CO10" s="620"/>
      <c r="CP10" s="620"/>
      <c r="CQ10" s="621"/>
      <c r="CR10" s="586">
        <v>115102</v>
      </c>
      <c r="CS10" s="587"/>
      <c r="CT10" s="587"/>
      <c r="CU10" s="587"/>
      <c r="CV10" s="587"/>
      <c r="CW10" s="587"/>
      <c r="CX10" s="587"/>
      <c r="CY10" s="588"/>
      <c r="CZ10" s="639">
        <v>0.7</v>
      </c>
      <c r="DA10" s="639"/>
      <c r="DB10" s="639"/>
      <c r="DC10" s="639"/>
      <c r="DD10" s="592" t="s">
        <v>112</v>
      </c>
      <c r="DE10" s="587"/>
      <c r="DF10" s="587"/>
      <c r="DG10" s="587"/>
      <c r="DH10" s="587"/>
      <c r="DI10" s="587"/>
      <c r="DJ10" s="587"/>
      <c r="DK10" s="587"/>
      <c r="DL10" s="587"/>
      <c r="DM10" s="587"/>
      <c r="DN10" s="587"/>
      <c r="DO10" s="587"/>
      <c r="DP10" s="588"/>
      <c r="DQ10" s="592">
        <v>14702</v>
      </c>
      <c r="DR10" s="587"/>
      <c r="DS10" s="587"/>
      <c r="DT10" s="587"/>
      <c r="DU10" s="587"/>
      <c r="DV10" s="587"/>
      <c r="DW10" s="587"/>
      <c r="DX10" s="587"/>
      <c r="DY10" s="587"/>
      <c r="DZ10" s="587"/>
      <c r="EA10" s="587"/>
      <c r="EB10" s="587"/>
      <c r="EC10" s="622"/>
    </row>
    <row r="11" spans="2:143" ht="11.25" customHeight="1">
      <c r="B11" s="583" t="s">
        <v>226</v>
      </c>
      <c r="C11" s="584"/>
      <c r="D11" s="584"/>
      <c r="E11" s="584"/>
      <c r="F11" s="584"/>
      <c r="G11" s="584"/>
      <c r="H11" s="584"/>
      <c r="I11" s="584"/>
      <c r="J11" s="584"/>
      <c r="K11" s="584"/>
      <c r="L11" s="584"/>
      <c r="M11" s="584"/>
      <c r="N11" s="584"/>
      <c r="O11" s="584"/>
      <c r="P11" s="584"/>
      <c r="Q11" s="585"/>
      <c r="R11" s="586">
        <v>7747</v>
      </c>
      <c r="S11" s="587"/>
      <c r="T11" s="587"/>
      <c r="U11" s="587"/>
      <c r="V11" s="587"/>
      <c r="W11" s="587"/>
      <c r="X11" s="587"/>
      <c r="Y11" s="588"/>
      <c r="Z11" s="639">
        <v>0</v>
      </c>
      <c r="AA11" s="639"/>
      <c r="AB11" s="639"/>
      <c r="AC11" s="639"/>
      <c r="AD11" s="640">
        <v>7747</v>
      </c>
      <c r="AE11" s="640"/>
      <c r="AF11" s="640"/>
      <c r="AG11" s="640"/>
      <c r="AH11" s="640"/>
      <c r="AI11" s="640"/>
      <c r="AJ11" s="640"/>
      <c r="AK11" s="640"/>
      <c r="AL11" s="609">
        <v>0.1</v>
      </c>
      <c r="AM11" s="641"/>
      <c r="AN11" s="641"/>
      <c r="AO11" s="642"/>
      <c r="AP11" s="583" t="s">
        <v>227</v>
      </c>
      <c r="AQ11" s="584"/>
      <c r="AR11" s="584"/>
      <c r="AS11" s="584"/>
      <c r="AT11" s="584"/>
      <c r="AU11" s="584"/>
      <c r="AV11" s="584"/>
      <c r="AW11" s="584"/>
      <c r="AX11" s="584"/>
      <c r="AY11" s="584"/>
      <c r="AZ11" s="584"/>
      <c r="BA11" s="584"/>
      <c r="BB11" s="584"/>
      <c r="BC11" s="584"/>
      <c r="BD11" s="584"/>
      <c r="BE11" s="584"/>
      <c r="BF11" s="585"/>
      <c r="BG11" s="586">
        <v>279381</v>
      </c>
      <c r="BH11" s="587"/>
      <c r="BI11" s="587"/>
      <c r="BJ11" s="587"/>
      <c r="BK11" s="587"/>
      <c r="BL11" s="587"/>
      <c r="BM11" s="587"/>
      <c r="BN11" s="588"/>
      <c r="BO11" s="639">
        <v>5.6</v>
      </c>
      <c r="BP11" s="639"/>
      <c r="BQ11" s="639"/>
      <c r="BR11" s="639"/>
      <c r="BS11" s="592">
        <v>22601</v>
      </c>
      <c r="BT11" s="587"/>
      <c r="BU11" s="587"/>
      <c r="BV11" s="587"/>
      <c r="BW11" s="587"/>
      <c r="BX11" s="587"/>
      <c r="BY11" s="587"/>
      <c r="BZ11" s="587"/>
      <c r="CA11" s="587"/>
      <c r="CB11" s="622"/>
      <c r="CD11" s="623" t="s">
        <v>228</v>
      </c>
      <c r="CE11" s="620"/>
      <c r="CF11" s="620"/>
      <c r="CG11" s="620"/>
      <c r="CH11" s="620"/>
      <c r="CI11" s="620"/>
      <c r="CJ11" s="620"/>
      <c r="CK11" s="620"/>
      <c r="CL11" s="620"/>
      <c r="CM11" s="620"/>
      <c r="CN11" s="620"/>
      <c r="CO11" s="620"/>
      <c r="CP11" s="620"/>
      <c r="CQ11" s="621"/>
      <c r="CR11" s="586">
        <v>768276</v>
      </c>
      <c r="CS11" s="587"/>
      <c r="CT11" s="587"/>
      <c r="CU11" s="587"/>
      <c r="CV11" s="587"/>
      <c r="CW11" s="587"/>
      <c r="CX11" s="587"/>
      <c r="CY11" s="588"/>
      <c r="CZ11" s="639">
        <v>4.8</v>
      </c>
      <c r="DA11" s="639"/>
      <c r="DB11" s="639"/>
      <c r="DC11" s="639"/>
      <c r="DD11" s="592">
        <v>276856</v>
      </c>
      <c r="DE11" s="587"/>
      <c r="DF11" s="587"/>
      <c r="DG11" s="587"/>
      <c r="DH11" s="587"/>
      <c r="DI11" s="587"/>
      <c r="DJ11" s="587"/>
      <c r="DK11" s="587"/>
      <c r="DL11" s="587"/>
      <c r="DM11" s="587"/>
      <c r="DN11" s="587"/>
      <c r="DO11" s="587"/>
      <c r="DP11" s="588"/>
      <c r="DQ11" s="592">
        <v>484399</v>
      </c>
      <c r="DR11" s="587"/>
      <c r="DS11" s="587"/>
      <c r="DT11" s="587"/>
      <c r="DU11" s="587"/>
      <c r="DV11" s="587"/>
      <c r="DW11" s="587"/>
      <c r="DX11" s="587"/>
      <c r="DY11" s="587"/>
      <c r="DZ11" s="587"/>
      <c r="EA11" s="587"/>
      <c r="EB11" s="587"/>
      <c r="EC11" s="622"/>
    </row>
    <row r="12" spans="2:143" ht="11.25" customHeight="1">
      <c r="B12" s="583" t="s">
        <v>229</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230</v>
      </c>
      <c r="AQ12" s="584"/>
      <c r="AR12" s="584"/>
      <c r="AS12" s="584"/>
      <c r="AT12" s="584"/>
      <c r="AU12" s="584"/>
      <c r="AV12" s="584"/>
      <c r="AW12" s="584"/>
      <c r="AX12" s="584"/>
      <c r="AY12" s="584"/>
      <c r="AZ12" s="584"/>
      <c r="BA12" s="584"/>
      <c r="BB12" s="584"/>
      <c r="BC12" s="584"/>
      <c r="BD12" s="584"/>
      <c r="BE12" s="584"/>
      <c r="BF12" s="585"/>
      <c r="BG12" s="586">
        <v>2127728</v>
      </c>
      <c r="BH12" s="587"/>
      <c r="BI12" s="587"/>
      <c r="BJ12" s="587"/>
      <c r="BK12" s="587"/>
      <c r="BL12" s="587"/>
      <c r="BM12" s="587"/>
      <c r="BN12" s="588"/>
      <c r="BO12" s="639">
        <v>42.8</v>
      </c>
      <c r="BP12" s="639"/>
      <c r="BQ12" s="639"/>
      <c r="BR12" s="639"/>
      <c r="BS12" s="592" t="s">
        <v>112</v>
      </c>
      <c r="BT12" s="587"/>
      <c r="BU12" s="587"/>
      <c r="BV12" s="587"/>
      <c r="BW12" s="587"/>
      <c r="BX12" s="587"/>
      <c r="BY12" s="587"/>
      <c r="BZ12" s="587"/>
      <c r="CA12" s="587"/>
      <c r="CB12" s="622"/>
      <c r="CD12" s="623" t="s">
        <v>231</v>
      </c>
      <c r="CE12" s="620"/>
      <c r="CF12" s="620"/>
      <c r="CG12" s="620"/>
      <c r="CH12" s="620"/>
      <c r="CI12" s="620"/>
      <c r="CJ12" s="620"/>
      <c r="CK12" s="620"/>
      <c r="CL12" s="620"/>
      <c r="CM12" s="620"/>
      <c r="CN12" s="620"/>
      <c r="CO12" s="620"/>
      <c r="CP12" s="620"/>
      <c r="CQ12" s="621"/>
      <c r="CR12" s="586">
        <v>1180396</v>
      </c>
      <c r="CS12" s="587"/>
      <c r="CT12" s="587"/>
      <c r="CU12" s="587"/>
      <c r="CV12" s="587"/>
      <c r="CW12" s="587"/>
      <c r="CX12" s="587"/>
      <c r="CY12" s="588"/>
      <c r="CZ12" s="639">
        <v>7.3</v>
      </c>
      <c r="DA12" s="639"/>
      <c r="DB12" s="639"/>
      <c r="DC12" s="639"/>
      <c r="DD12" s="592">
        <v>255909</v>
      </c>
      <c r="DE12" s="587"/>
      <c r="DF12" s="587"/>
      <c r="DG12" s="587"/>
      <c r="DH12" s="587"/>
      <c r="DI12" s="587"/>
      <c r="DJ12" s="587"/>
      <c r="DK12" s="587"/>
      <c r="DL12" s="587"/>
      <c r="DM12" s="587"/>
      <c r="DN12" s="587"/>
      <c r="DO12" s="587"/>
      <c r="DP12" s="588"/>
      <c r="DQ12" s="592">
        <v>397025</v>
      </c>
      <c r="DR12" s="587"/>
      <c r="DS12" s="587"/>
      <c r="DT12" s="587"/>
      <c r="DU12" s="587"/>
      <c r="DV12" s="587"/>
      <c r="DW12" s="587"/>
      <c r="DX12" s="587"/>
      <c r="DY12" s="587"/>
      <c r="DZ12" s="587"/>
      <c r="EA12" s="587"/>
      <c r="EB12" s="587"/>
      <c r="EC12" s="622"/>
    </row>
    <row r="13" spans="2:143" ht="11.25" customHeight="1">
      <c r="B13" s="583" t="s">
        <v>232</v>
      </c>
      <c r="C13" s="584"/>
      <c r="D13" s="584"/>
      <c r="E13" s="584"/>
      <c r="F13" s="584"/>
      <c r="G13" s="584"/>
      <c r="H13" s="584"/>
      <c r="I13" s="584"/>
      <c r="J13" s="584"/>
      <c r="K13" s="584"/>
      <c r="L13" s="584"/>
      <c r="M13" s="584"/>
      <c r="N13" s="584"/>
      <c r="O13" s="584"/>
      <c r="P13" s="584"/>
      <c r="Q13" s="585"/>
      <c r="R13" s="586">
        <v>62206</v>
      </c>
      <c r="S13" s="587"/>
      <c r="T13" s="587"/>
      <c r="U13" s="587"/>
      <c r="V13" s="587"/>
      <c r="W13" s="587"/>
      <c r="X13" s="587"/>
      <c r="Y13" s="588"/>
      <c r="Z13" s="639">
        <v>0.3</v>
      </c>
      <c r="AA13" s="639"/>
      <c r="AB13" s="639"/>
      <c r="AC13" s="639"/>
      <c r="AD13" s="640">
        <v>62206</v>
      </c>
      <c r="AE13" s="640"/>
      <c r="AF13" s="640"/>
      <c r="AG13" s="640"/>
      <c r="AH13" s="640"/>
      <c r="AI13" s="640"/>
      <c r="AJ13" s="640"/>
      <c r="AK13" s="640"/>
      <c r="AL13" s="609">
        <v>0.7</v>
      </c>
      <c r="AM13" s="641"/>
      <c r="AN13" s="641"/>
      <c r="AO13" s="642"/>
      <c r="AP13" s="583" t="s">
        <v>233</v>
      </c>
      <c r="AQ13" s="584"/>
      <c r="AR13" s="584"/>
      <c r="AS13" s="584"/>
      <c r="AT13" s="584"/>
      <c r="AU13" s="584"/>
      <c r="AV13" s="584"/>
      <c r="AW13" s="584"/>
      <c r="AX13" s="584"/>
      <c r="AY13" s="584"/>
      <c r="AZ13" s="584"/>
      <c r="BA13" s="584"/>
      <c r="BB13" s="584"/>
      <c r="BC13" s="584"/>
      <c r="BD13" s="584"/>
      <c r="BE13" s="584"/>
      <c r="BF13" s="585"/>
      <c r="BG13" s="586">
        <v>2110088</v>
      </c>
      <c r="BH13" s="587"/>
      <c r="BI13" s="587"/>
      <c r="BJ13" s="587"/>
      <c r="BK13" s="587"/>
      <c r="BL13" s="587"/>
      <c r="BM13" s="587"/>
      <c r="BN13" s="588"/>
      <c r="BO13" s="639">
        <v>42.5</v>
      </c>
      <c r="BP13" s="639"/>
      <c r="BQ13" s="639"/>
      <c r="BR13" s="639"/>
      <c r="BS13" s="592" t="s">
        <v>112</v>
      </c>
      <c r="BT13" s="587"/>
      <c r="BU13" s="587"/>
      <c r="BV13" s="587"/>
      <c r="BW13" s="587"/>
      <c r="BX13" s="587"/>
      <c r="BY13" s="587"/>
      <c r="BZ13" s="587"/>
      <c r="CA13" s="587"/>
      <c r="CB13" s="622"/>
      <c r="CD13" s="623" t="s">
        <v>234</v>
      </c>
      <c r="CE13" s="620"/>
      <c r="CF13" s="620"/>
      <c r="CG13" s="620"/>
      <c r="CH13" s="620"/>
      <c r="CI13" s="620"/>
      <c r="CJ13" s="620"/>
      <c r="CK13" s="620"/>
      <c r="CL13" s="620"/>
      <c r="CM13" s="620"/>
      <c r="CN13" s="620"/>
      <c r="CO13" s="620"/>
      <c r="CP13" s="620"/>
      <c r="CQ13" s="621"/>
      <c r="CR13" s="586">
        <v>1883716</v>
      </c>
      <c r="CS13" s="587"/>
      <c r="CT13" s="587"/>
      <c r="CU13" s="587"/>
      <c r="CV13" s="587"/>
      <c r="CW13" s="587"/>
      <c r="CX13" s="587"/>
      <c r="CY13" s="588"/>
      <c r="CZ13" s="639">
        <v>11.7</v>
      </c>
      <c r="DA13" s="639"/>
      <c r="DB13" s="639"/>
      <c r="DC13" s="639"/>
      <c r="DD13" s="592">
        <v>553459</v>
      </c>
      <c r="DE13" s="587"/>
      <c r="DF13" s="587"/>
      <c r="DG13" s="587"/>
      <c r="DH13" s="587"/>
      <c r="DI13" s="587"/>
      <c r="DJ13" s="587"/>
      <c r="DK13" s="587"/>
      <c r="DL13" s="587"/>
      <c r="DM13" s="587"/>
      <c r="DN13" s="587"/>
      <c r="DO13" s="587"/>
      <c r="DP13" s="588"/>
      <c r="DQ13" s="592">
        <v>1488614</v>
      </c>
      <c r="DR13" s="587"/>
      <c r="DS13" s="587"/>
      <c r="DT13" s="587"/>
      <c r="DU13" s="587"/>
      <c r="DV13" s="587"/>
      <c r="DW13" s="587"/>
      <c r="DX13" s="587"/>
      <c r="DY13" s="587"/>
      <c r="DZ13" s="587"/>
      <c r="EA13" s="587"/>
      <c r="EB13" s="587"/>
      <c r="EC13" s="622"/>
    </row>
    <row r="14" spans="2:143" ht="11.25" customHeight="1">
      <c r="B14" s="583" t="s">
        <v>235</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236</v>
      </c>
      <c r="AQ14" s="584"/>
      <c r="AR14" s="584"/>
      <c r="AS14" s="584"/>
      <c r="AT14" s="584"/>
      <c r="AU14" s="584"/>
      <c r="AV14" s="584"/>
      <c r="AW14" s="584"/>
      <c r="AX14" s="584"/>
      <c r="AY14" s="584"/>
      <c r="AZ14" s="584"/>
      <c r="BA14" s="584"/>
      <c r="BB14" s="584"/>
      <c r="BC14" s="584"/>
      <c r="BD14" s="584"/>
      <c r="BE14" s="584"/>
      <c r="BF14" s="585"/>
      <c r="BG14" s="586">
        <v>112083</v>
      </c>
      <c r="BH14" s="587"/>
      <c r="BI14" s="587"/>
      <c r="BJ14" s="587"/>
      <c r="BK14" s="587"/>
      <c r="BL14" s="587"/>
      <c r="BM14" s="587"/>
      <c r="BN14" s="588"/>
      <c r="BO14" s="639">
        <v>2.2999999999999998</v>
      </c>
      <c r="BP14" s="639"/>
      <c r="BQ14" s="639"/>
      <c r="BR14" s="639"/>
      <c r="BS14" s="592" t="s">
        <v>112</v>
      </c>
      <c r="BT14" s="587"/>
      <c r="BU14" s="587"/>
      <c r="BV14" s="587"/>
      <c r="BW14" s="587"/>
      <c r="BX14" s="587"/>
      <c r="BY14" s="587"/>
      <c r="BZ14" s="587"/>
      <c r="CA14" s="587"/>
      <c r="CB14" s="622"/>
      <c r="CD14" s="623" t="s">
        <v>237</v>
      </c>
      <c r="CE14" s="620"/>
      <c r="CF14" s="620"/>
      <c r="CG14" s="620"/>
      <c r="CH14" s="620"/>
      <c r="CI14" s="620"/>
      <c r="CJ14" s="620"/>
      <c r="CK14" s="620"/>
      <c r="CL14" s="620"/>
      <c r="CM14" s="620"/>
      <c r="CN14" s="620"/>
      <c r="CO14" s="620"/>
      <c r="CP14" s="620"/>
      <c r="CQ14" s="621"/>
      <c r="CR14" s="586">
        <v>468899</v>
      </c>
      <c r="CS14" s="587"/>
      <c r="CT14" s="587"/>
      <c r="CU14" s="587"/>
      <c r="CV14" s="587"/>
      <c r="CW14" s="587"/>
      <c r="CX14" s="587"/>
      <c r="CY14" s="588"/>
      <c r="CZ14" s="639">
        <v>2.9</v>
      </c>
      <c r="DA14" s="639"/>
      <c r="DB14" s="639"/>
      <c r="DC14" s="639"/>
      <c r="DD14" s="592">
        <v>12042</v>
      </c>
      <c r="DE14" s="587"/>
      <c r="DF14" s="587"/>
      <c r="DG14" s="587"/>
      <c r="DH14" s="587"/>
      <c r="DI14" s="587"/>
      <c r="DJ14" s="587"/>
      <c r="DK14" s="587"/>
      <c r="DL14" s="587"/>
      <c r="DM14" s="587"/>
      <c r="DN14" s="587"/>
      <c r="DO14" s="587"/>
      <c r="DP14" s="588"/>
      <c r="DQ14" s="592">
        <v>447543</v>
      </c>
      <c r="DR14" s="587"/>
      <c r="DS14" s="587"/>
      <c r="DT14" s="587"/>
      <c r="DU14" s="587"/>
      <c r="DV14" s="587"/>
      <c r="DW14" s="587"/>
      <c r="DX14" s="587"/>
      <c r="DY14" s="587"/>
      <c r="DZ14" s="587"/>
      <c r="EA14" s="587"/>
      <c r="EB14" s="587"/>
      <c r="EC14" s="622"/>
    </row>
    <row r="15" spans="2:143" ht="11.25" customHeight="1">
      <c r="B15" s="583" t="s">
        <v>238</v>
      </c>
      <c r="C15" s="584"/>
      <c r="D15" s="584"/>
      <c r="E15" s="584"/>
      <c r="F15" s="584"/>
      <c r="G15" s="584"/>
      <c r="H15" s="584"/>
      <c r="I15" s="584"/>
      <c r="J15" s="584"/>
      <c r="K15" s="584"/>
      <c r="L15" s="584"/>
      <c r="M15" s="584"/>
      <c r="N15" s="584"/>
      <c r="O15" s="584"/>
      <c r="P15" s="584"/>
      <c r="Q15" s="585"/>
      <c r="R15" s="586">
        <v>18545</v>
      </c>
      <c r="S15" s="587"/>
      <c r="T15" s="587"/>
      <c r="U15" s="587"/>
      <c r="V15" s="587"/>
      <c r="W15" s="587"/>
      <c r="X15" s="587"/>
      <c r="Y15" s="588"/>
      <c r="Z15" s="639">
        <v>0.1</v>
      </c>
      <c r="AA15" s="639"/>
      <c r="AB15" s="639"/>
      <c r="AC15" s="639"/>
      <c r="AD15" s="640">
        <v>18545</v>
      </c>
      <c r="AE15" s="640"/>
      <c r="AF15" s="640"/>
      <c r="AG15" s="640"/>
      <c r="AH15" s="640"/>
      <c r="AI15" s="640"/>
      <c r="AJ15" s="640"/>
      <c r="AK15" s="640"/>
      <c r="AL15" s="609">
        <v>0.2</v>
      </c>
      <c r="AM15" s="641"/>
      <c r="AN15" s="641"/>
      <c r="AO15" s="642"/>
      <c r="AP15" s="583" t="s">
        <v>239</v>
      </c>
      <c r="AQ15" s="584"/>
      <c r="AR15" s="584"/>
      <c r="AS15" s="584"/>
      <c r="AT15" s="584"/>
      <c r="AU15" s="584"/>
      <c r="AV15" s="584"/>
      <c r="AW15" s="584"/>
      <c r="AX15" s="584"/>
      <c r="AY15" s="584"/>
      <c r="AZ15" s="584"/>
      <c r="BA15" s="584"/>
      <c r="BB15" s="584"/>
      <c r="BC15" s="584"/>
      <c r="BD15" s="584"/>
      <c r="BE15" s="584"/>
      <c r="BF15" s="585"/>
      <c r="BG15" s="586">
        <v>314238</v>
      </c>
      <c r="BH15" s="587"/>
      <c r="BI15" s="587"/>
      <c r="BJ15" s="587"/>
      <c r="BK15" s="587"/>
      <c r="BL15" s="587"/>
      <c r="BM15" s="587"/>
      <c r="BN15" s="588"/>
      <c r="BO15" s="639">
        <v>6.3</v>
      </c>
      <c r="BP15" s="639"/>
      <c r="BQ15" s="639"/>
      <c r="BR15" s="639"/>
      <c r="BS15" s="592" t="s">
        <v>112</v>
      </c>
      <c r="BT15" s="587"/>
      <c r="BU15" s="587"/>
      <c r="BV15" s="587"/>
      <c r="BW15" s="587"/>
      <c r="BX15" s="587"/>
      <c r="BY15" s="587"/>
      <c r="BZ15" s="587"/>
      <c r="CA15" s="587"/>
      <c r="CB15" s="622"/>
      <c r="CD15" s="623" t="s">
        <v>240</v>
      </c>
      <c r="CE15" s="620"/>
      <c r="CF15" s="620"/>
      <c r="CG15" s="620"/>
      <c r="CH15" s="620"/>
      <c r="CI15" s="620"/>
      <c r="CJ15" s="620"/>
      <c r="CK15" s="620"/>
      <c r="CL15" s="620"/>
      <c r="CM15" s="620"/>
      <c r="CN15" s="620"/>
      <c r="CO15" s="620"/>
      <c r="CP15" s="620"/>
      <c r="CQ15" s="621"/>
      <c r="CR15" s="586">
        <v>1398487</v>
      </c>
      <c r="CS15" s="587"/>
      <c r="CT15" s="587"/>
      <c r="CU15" s="587"/>
      <c r="CV15" s="587"/>
      <c r="CW15" s="587"/>
      <c r="CX15" s="587"/>
      <c r="CY15" s="588"/>
      <c r="CZ15" s="639">
        <v>8.6999999999999993</v>
      </c>
      <c r="DA15" s="639"/>
      <c r="DB15" s="639"/>
      <c r="DC15" s="639"/>
      <c r="DD15" s="592">
        <v>297447</v>
      </c>
      <c r="DE15" s="587"/>
      <c r="DF15" s="587"/>
      <c r="DG15" s="587"/>
      <c r="DH15" s="587"/>
      <c r="DI15" s="587"/>
      <c r="DJ15" s="587"/>
      <c r="DK15" s="587"/>
      <c r="DL15" s="587"/>
      <c r="DM15" s="587"/>
      <c r="DN15" s="587"/>
      <c r="DO15" s="587"/>
      <c r="DP15" s="588"/>
      <c r="DQ15" s="592">
        <v>1138184</v>
      </c>
      <c r="DR15" s="587"/>
      <c r="DS15" s="587"/>
      <c r="DT15" s="587"/>
      <c r="DU15" s="587"/>
      <c r="DV15" s="587"/>
      <c r="DW15" s="587"/>
      <c r="DX15" s="587"/>
      <c r="DY15" s="587"/>
      <c r="DZ15" s="587"/>
      <c r="EA15" s="587"/>
      <c r="EB15" s="587"/>
      <c r="EC15" s="622"/>
    </row>
    <row r="16" spans="2:143" ht="11.25" customHeight="1">
      <c r="B16" s="583" t="s">
        <v>241</v>
      </c>
      <c r="C16" s="584"/>
      <c r="D16" s="584"/>
      <c r="E16" s="584"/>
      <c r="F16" s="584"/>
      <c r="G16" s="584"/>
      <c r="H16" s="584"/>
      <c r="I16" s="584"/>
      <c r="J16" s="584"/>
      <c r="K16" s="584"/>
      <c r="L16" s="584"/>
      <c r="M16" s="584"/>
      <c r="N16" s="584"/>
      <c r="O16" s="584"/>
      <c r="P16" s="584"/>
      <c r="Q16" s="585"/>
      <c r="R16" s="586">
        <v>4704368</v>
      </c>
      <c r="S16" s="587"/>
      <c r="T16" s="587"/>
      <c r="U16" s="587"/>
      <c r="V16" s="587"/>
      <c r="W16" s="587"/>
      <c r="X16" s="587"/>
      <c r="Y16" s="588"/>
      <c r="Z16" s="639">
        <v>26.2</v>
      </c>
      <c r="AA16" s="639"/>
      <c r="AB16" s="639"/>
      <c r="AC16" s="639"/>
      <c r="AD16" s="640">
        <v>3877899</v>
      </c>
      <c r="AE16" s="640"/>
      <c r="AF16" s="640"/>
      <c r="AG16" s="640"/>
      <c r="AH16" s="640"/>
      <c r="AI16" s="640"/>
      <c r="AJ16" s="640"/>
      <c r="AK16" s="640"/>
      <c r="AL16" s="609">
        <v>41.4</v>
      </c>
      <c r="AM16" s="641"/>
      <c r="AN16" s="641"/>
      <c r="AO16" s="642"/>
      <c r="AP16" s="583" t="s">
        <v>242</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243</v>
      </c>
      <c r="CE16" s="620"/>
      <c r="CF16" s="620"/>
      <c r="CG16" s="620"/>
      <c r="CH16" s="620"/>
      <c r="CI16" s="620"/>
      <c r="CJ16" s="620"/>
      <c r="CK16" s="620"/>
      <c r="CL16" s="620"/>
      <c r="CM16" s="620"/>
      <c r="CN16" s="620"/>
      <c r="CO16" s="620"/>
      <c r="CP16" s="620"/>
      <c r="CQ16" s="621"/>
      <c r="CR16" s="586">
        <v>19519</v>
      </c>
      <c r="CS16" s="587"/>
      <c r="CT16" s="587"/>
      <c r="CU16" s="587"/>
      <c r="CV16" s="587"/>
      <c r="CW16" s="587"/>
      <c r="CX16" s="587"/>
      <c r="CY16" s="588"/>
      <c r="CZ16" s="639">
        <v>0.1</v>
      </c>
      <c r="DA16" s="639"/>
      <c r="DB16" s="639"/>
      <c r="DC16" s="639"/>
      <c r="DD16" s="592" t="s">
        <v>112</v>
      </c>
      <c r="DE16" s="587"/>
      <c r="DF16" s="587"/>
      <c r="DG16" s="587"/>
      <c r="DH16" s="587"/>
      <c r="DI16" s="587"/>
      <c r="DJ16" s="587"/>
      <c r="DK16" s="587"/>
      <c r="DL16" s="587"/>
      <c r="DM16" s="587"/>
      <c r="DN16" s="587"/>
      <c r="DO16" s="587"/>
      <c r="DP16" s="588"/>
      <c r="DQ16" s="592">
        <v>15412</v>
      </c>
      <c r="DR16" s="587"/>
      <c r="DS16" s="587"/>
      <c r="DT16" s="587"/>
      <c r="DU16" s="587"/>
      <c r="DV16" s="587"/>
      <c r="DW16" s="587"/>
      <c r="DX16" s="587"/>
      <c r="DY16" s="587"/>
      <c r="DZ16" s="587"/>
      <c r="EA16" s="587"/>
      <c r="EB16" s="587"/>
      <c r="EC16" s="622"/>
    </row>
    <row r="17" spans="2:133" ht="11.25" customHeight="1">
      <c r="B17" s="583" t="s">
        <v>244</v>
      </c>
      <c r="C17" s="584"/>
      <c r="D17" s="584"/>
      <c r="E17" s="584"/>
      <c r="F17" s="584"/>
      <c r="G17" s="584"/>
      <c r="H17" s="584"/>
      <c r="I17" s="584"/>
      <c r="J17" s="584"/>
      <c r="K17" s="584"/>
      <c r="L17" s="584"/>
      <c r="M17" s="584"/>
      <c r="N17" s="584"/>
      <c r="O17" s="584"/>
      <c r="P17" s="584"/>
      <c r="Q17" s="585"/>
      <c r="R17" s="586">
        <v>3877899</v>
      </c>
      <c r="S17" s="587"/>
      <c r="T17" s="587"/>
      <c r="U17" s="587"/>
      <c r="V17" s="587"/>
      <c r="W17" s="587"/>
      <c r="X17" s="587"/>
      <c r="Y17" s="588"/>
      <c r="Z17" s="639">
        <v>21.6</v>
      </c>
      <c r="AA17" s="639"/>
      <c r="AB17" s="639"/>
      <c r="AC17" s="639"/>
      <c r="AD17" s="640">
        <v>3877899</v>
      </c>
      <c r="AE17" s="640"/>
      <c r="AF17" s="640"/>
      <c r="AG17" s="640"/>
      <c r="AH17" s="640"/>
      <c r="AI17" s="640"/>
      <c r="AJ17" s="640"/>
      <c r="AK17" s="640"/>
      <c r="AL17" s="609">
        <v>41.4</v>
      </c>
      <c r="AM17" s="641"/>
      <c r="AN17" s="641"/>
      <c r="AO17" s="642"/>
      <c r="AP17" s="583" t="s">
        <v>245</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246</v>
      </c>
      <c r="CE17" s="620"/>
      <c r="CF17" s="620"/>
      <c r="CG17" s="620"/>
      <c r="CH17" s="620"/>
      <c r="CI17" s="620"/>
      <c r="CJ17" s="620"/>
      <c r="CK17" s="620"/>
      <c r="CL17" s="620"/>
      <c r="CM17" s="620"/>
      <c r="CN17" s="620"/>
      <c r="CO17" s="620"/>
      <c r="CP17" s="620"/>
      <c r="CQ17" s="621"/>
      <c r="CR17" s="586">
        <v>1705892</v>
      </c>
      <c r="CS17" s="587"/>
      <c r="CT17" s="587"/>
      <c r="CU17" s="587"/>
      <c r="CV17" s="587"/>
      <c r="CW17" s="587"/>
      <c r="CX17" s="587"/>
      <c r="CY17" s="588"/>
      <c r="CZ17" s="639">
        <v>10.6</v>
      </c>
      <c r="DA17" s="639"/>
      <c r="DB17" s="639"/>
      <c r="DC17" s="639"/>
      <c r="DD17" s="592" t="s">
        <v>112</v>
      </c>
      <c r="DE17" s="587"/>
      <c r="DF17" s="587"/>
      <c r="DG17" s="587"/>
      <c r="DH17" s="587"/>
      <c r="DI17" s="587"/>
      <c r="DJ17" s="587"/>
      <c r="DK17" s="587"/>
      <c r="DL17" s="587"/>
      <c r="DM17" s="587"/>
      <c r="DN17" s="587"/>
      <c r="DO17" s="587"/>
      <c r="DP17" s="588"/>
      <c r="DQ17" s="592">
        <v>1663699</v>
      </c>
      <c r="DR17" s="587"/>
      <c r="DS17" s="587"/>
      <c r="DT17" s="587"/>
      <c r="DU17" s="587"/>
      <c r="DV17" s="587"/>
      <c r="DW17" s="587"/>
      <c r="DX17" s="587"/>
      <c r="DY17" s="587"/>
      <c r="DZ17" s="587"/>
      <c r="EA17" s="587"/>
      <c r="EB17" s="587"/>
      <c r="EC17" s="622"/>
    </row>
    <row r="18" spans="2:133" ht="11.25" customHeight="1">
      <c r="B18" s="583" t="s">
        <v>247</v>
      </c>
      <c r="C18" s="584"/>
      <c r="D18" s="584"/>
      <c r="E18" s="584"/>
      <c r="F18" s="584"/>
      <c r="G18" s="584"/>
      <c r="H18" s="584"/>
      <c r="I18" s="584"/>
      <c r="J18" s="584"/>
      <c r="K18" s="584"/>
      <c r="L18" s="584"/>
      <c r="M18" s="584"/>
      <c r="N18" s="584"/>
      <c r="O18" s="584"/>
      <c r="P18" s="584"/>
      <c r="Q18" s="585"/>
      <c r="R18" s="586">
        <v>826464</v>
      </c>
      <c r="S18" s="587"/>
      <c r="T18" s="587"/>
      <c r="U18" s="587"/>
      <c r="V18" s="587"/>
      <c r="W18" s="587"/>
      <c r="X18" s="587"/>
      <c r="Y18" s="588"/>
      <c r="Z18" s="639">
        <v>4.5999999999999996</v>
      </c>
      <c r="AA18" s="639"/>
      <c r="AB18" s="639"/>
      <c r="AC18" s="639"/>
      <c r="AD18" s="640" t="s">
        <v>112</v>
      </c>
      <c r="AE18" s="640"/>
      <c r="AF18" s="640"/>
      <c r="AG18" s="640"/>
      <c r="AH18" s="640"/>
      <c r="AI18" s="640"/>
      <c r="AJ18" s="640"/>
      <c r="AK18" s="640"/>
      <c r="AL18" s="609" t="s">
        <v>112</v>
      </c>
      <c r="AM18" s="641"/>
      <c r="AN18" s="641"/>
      <c r="AO18" s="642"/>
      <c r="AP18" s="583" t="s">
        <v>248</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249</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250</v>
      </c>
      <c r="C19" s="584"/>
      <c r="D19" s="584"/>
      <c r="E19" s="584"/>
      <c r="F19" s="584"/>
      <c r="G19" s="584"/>
      <c r="H19" s="584"/>
      <c r="I19" s="584"/>
      <c r="J19" s="584"/>
      <c r="K19" s="584"/>
      <c r="L19" s="584"/>
      <c r="M19" s="584"/>
      <c r="N19" s="584"/>
      <c r="O19" s="584"/>
      <c r="P19" s="584"/>
      <c r="Q19" s="585"/>
      <c r="R19" s="586">
        <v>5</v>
      </c>
      <c r="S19" s="587"/>
      <c r="T19" s="587"/>
      <c r="U19" s="587"/>
      <c r="V19" s="587"/>
      <c r="W19" s="587"/>
      <c r="X19" s="587"/>
      <c r="Y19" s="588"/>
      <c r="Z19" s="639">
        <v>0</v>
      </c>
      <c r="AA19" s="639"/>
      <c r="AB19" s="639"/>
      <c r="AC19" s="639"/>
      <c r="AD19" s="640" t="s">
        <v>112</v>
      </c>
      <c r="AE19" s="640"/>
      <c r="AF19" s="640"/>
      <c r="AG19" s="640"/>
      <c r="AH19" s="640"/>
      <c r="AI19" s="640"/>
      <c r="AJ19" s="640"/>
      <c r="AK19" s="640"/>
      <c r="AL19" s="609" t="s">
        <v>112</v>
      </c>
      <c r="AM19" s="641"/>
      <c r="AN19" s="641"/>
      <c r="AO19" s="642"/>
      <c r="AP19" s="583" t="s">
        <v>251</v>
      </c>
      <c r="AQ19" s="584"/>
      <c r="AR19" s="584"/>
      <c r="AS19" s="584"/>
      <c r="AT19" s="584"/>
      <c r="AU19" s="584"/>
      <c r="AV19" s="584"/>
      <c r="AW19" s="584"/>
      <c r="AX19" s="584"/>
      <c r="AY19" s="584"/>
      <c r="AZ19" s="584"/>
      <c r="BA19" s="584"/>
      <c r="BB19" s="584"/>
      <c r="BC19" s="584"/>
      <c r="BD19" s="584"/>
      <c r="BE19" s="584"/>
      <c r="BF19" s="585"/>
      <c r="BG19" s="586">
        <v>324490</v>
      </c>
      <c r="BH19" s="587"/>
      <c r="BI19" s="587"/>
      <c r="BJ19" s="587"/>
      <c r="BK19" s="587"/>
      <c r="BL19" s="587"/>
      <c r="BM19" s="587"/>
      <c r="BN19" s="588"/>
      <c r="BO19" s="639">
        <v>6.5</v>
      </c>
      <c r="BP19" s="639"/>
      <c r="BQ19" s="639"/>
      <c r="BR19" s="639"/>
      <c r="BS19" s="592" t="s">
        <v>112</v>
      </c>
      <c r="BT19" s="587"/>
      <c r="BU19" s="587"/>
      <c r="BV19" s="587"/>
      <c r="BW19" s="587"/>
      <c r="BX19" s="587"/>
      <c r="BY19" s="587"/>
      <c r="BZ19" s="587"/>
      <c r="CA19" s="587"/>
      <c r="CB19" s="622"/>
      <c r="CD19" s="623" t="s">
        <v>252</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253</v>
      </c>
      <c r="C20" s="584"/>
      <c r="D20" s="584"/>
      <c r="E20" s="584"/>
      <c r="F20" s="584"/>
      <c r="G20" s="584"/>
      <c r="H20" s="584"/>
      <c r="I20" s="584"/>
      <c r="J20" s="584"/>
      <c r="K20" s="584"/>
      <c r="L20" s="584"/>
      <c r="M20" s="584"/>
      <c r="N20" s="584"/>
      <c r="O20" s="584"/>
      <c r="P20" s="584"/>
      <c r="Q20" s="585"/>
      <c r="R20" s="586">
        <v>10463841</v>
      </c>
      <c r="S20" s="587"/>
      <c r="T20" s="587"/>
      <c r="U20" s="587"/>
      <c r="V20" s="587"/>
      <c r="W20" s="587"/>
      <c r="X20" s="587"/>
      <c r="Y20" s="588"/>
      <c r="Z20" s="639">
        <v>58.3</v>
      </c>
      <c r="AA20" s="639"/>
      <c r="AB20" s="639"/>
      <c r="AC20" s="639"/>
      <c r="AD20" s="640">
        <v>9360424</v>
      </c>
      <c r="AE20" s="640"/>
      <c r="AF20" s="640"/>
      <c r="AG20" s="640"/>
      <c r="AH20" s="640"/>
      <c r="AI20" s="640"/>
      <c r="AJ20" s="640"/>
      <c r="AK20" s="640"/>
      <c r="AL20" s="609">
        <v>99.9</v>
      </c>
      <c r="AM20" s="641"/>
      <c r="AN20" s="641"/>
      <c r="AO20" s="642"/>
      <c r="AP20" s="583" t="s">
        <v>254</v>
      </c>
      <c r="AQ20" s="584"/>
      <c r="AR20" s="584"/>
      <c r="AS20" s="584"/>
      <c r="AT20" s="584"/>
      <c r="AU20" s="584"/>
      <c r="AV20" s="584"/>
      <c r="AW20" s="584"/>
      <c r="AX20" s="584"/>
      <c r="AY20" s="584"/>
      <c r="AZ20" s="584"/>
      <c r="BA20" s="584"/>
      <c r="BB20" s="584"/>
      <c r="BC20" s="584"/>
      <c r="BD20" s="584"/>
      <c r="BE20" s="584"/>
      <c r="BF20" s="585"/>
      <c r="BG20" s="586">
        <v>324490</v>
      </c>
      <c r="BH20" s="587"/>
      <c r="BI20" s="587"/>
      <c r="BJ20" s="587"/>
      <c r="BK20" s="587"/>
      <c r="BL20" s="587"/>
      <c r="BM20" s="587"/>
      <c r="BN20" s="588"/>
      <c r="BO20" s="639">
        <v>6.5</v>
      </c>
      <c r="BP20" s="639"/>
      <c r="BQ20" s="639"/>
      <c r="BR20" s="639"/>
      <c r="BS20" s="592" t="s">
        <v>112</v>
      </c>
      <c r="BT20" s="587"/>
      <c r="BU20" s="587"/>
      <c r="BV20" s="587"/>
      <c r="BW20" s="587"/>
      <c r="BX20" s="587"/>
      <c r="BY20" s="587"/>
      <c r="BZ20" s="587"/>
      <c r="CA20" s="587"/>
      <c r="CB20" s="622"/>
      <c r="CD20" s="623" t="s">
        <v>255</v>
      </c>
      <c r="CE20" s="620"/>
      <c r="CF20" s="620"/>
      <c r="CG20" s="620"/>
      <c r="CH20" s="620"/>
      <c r="CI20" s="620"/>
      <c r="CJ20" s="620"/>
      <c r="CK20" s="620"/>
      <c r="CL20" s="620"/>
      <c r="CM20" s="620"/>
      <c r="CN20" s="620"/>
      <c r="CO20" s="620"/>
      <c r="CP20" s="620"/>
      <c r="CQ20" s="621"/>
      <c r="CR20" s="586">
        <v>16167260</v>
      </c>
      <c r="CS20" s="587"/>
      <c r="CT20" s="587"/>
      <c r="CU20" s="587"/>
      <c r="CV20" s="587"/>
      <c r="CW20" s="587"/>
      <c r="CX20" s="587"/>
      <c r="CY20" s="588"/>
      <c r="CZ20" s="639">
        <v>100</v>
      </c>
      <c r="DA20" s="639"/>
      <c r="DB20" s="639"/>
      <c r="DC20" s="639"/>
      <c r="DD20" s="592">
        <v>1986205</v>
      </c>
      <c r="DE20" s="587"/>
      <c r="DF20" s="587"/>
      <c r="DG20" s="587"/>
      <c r="DH20" s="587"/>
      <c r="DI20" s="587"/>
      <c r="DJ20" s="587"/>
      <c r="DK20" s="587"/>
      <c r="DL20" s="587"/>
      <c r="DM20" s="587"/>
      <c r="DN20" s="587"/>
      <c r="DO20" s="587"/>
      <c r="DP20" s="588"/>
      <c r="DQ20" s="592">
        <v>11091264</v>
      </c>
      <c r="DR20" s="587"/>
      <c r="DS20" s="587"/>
      <c r="DT20" s="587"/>
      <c r="DU20" s="587"/>
      <c r="DV20" s="587"/>
      <c r="DW20" s="587"/>
      <c r="DX20" s="587"/>
      <c r="DY20" s="587"/>
      <c r="DZ20" s="587"/>
      <c r="EA20" s="587"/>
      <c r="EB20" s="587"/>
      <c r="EC20" s="622"/>
    </row>
    <row r="21" spans="2:133" ht="11.25" customHeight="1">
      <c r="B21" s="583" t="s">
        <v>256</v>
      </c>
      <c r="C21" s="584"/>
      <c r="D21" s="584"/>
      <c r="E21" s="584"/>
      <c r="F21" s="584"/>
      <c r="G21" s="584"/>
      <c r="H21" s="584"/>
      <c r="I21" s="584"/>
      <c r="J21" s="584"/>
      <c r="K21" s="584"/>
      <c r="L21" s="584"/>
      <c r="M21" s="584"/>
      <c r="N21" s="584"/>
      <c r="O21" s="584"/>
      <c r="P21" s="584"/>
      <c r="Q21" s="585"/>
      <c r="R21" s="586">
        <v>7192</v>
      </c>
      <c r="S21" s="587"/>
      <c r="T21" s="587"/>
      <c r="U21" s="587"/>
      <c r="V21" s="587"/>
      <c r="W21" s="587"/>
      <c r="X21" s="587"/>
      <c r="Y21" s="588"/>
      <c r="Z21" s="639">
        <v>0</v>
      </c>
      <c r="AA21" s="639"/>
      <c r="AB21" s="639"/>
      <c r="AC21" s="639"/>
      <c r="AD21" s="640">
        <v>7192</v>
      </c>
      <c r="AE21" s="640"/>
      <c r="AF21" s="640"/>
      <c r="AG21" s="640"/>
      <c r="AH21" s="640"/>
      <c r="AI21" s="640"/>
      <c r="AJ21" s="640"/>
      <c r="AK21" s="640"/>
      <c r="AL21" s="609">
        <v>0.1</v>
      </c>
      <c r="AM21" s="641"/>
      <c r="AN21" s="641"/>
      <c r="AO21" s="642"/>
      <c r="AP21" s="677" t="s">
        <v>257</v>
      </c>
      <c r="AQ21" s="687"/>
      <c r="AR21" s="687"/>
      <c r="AS21" s="687"/>
      <c r="AT21" s="687"/>
      <c r="AU21" s="687"/>
      <c r="AV21" s="687"/>
      <c r="AW21" s="687"/>
      <c r="AX21" s="687"/>
      <c r="AY21" s="687"/>
      <c r="AZ21" s="687"/>
      <c r="BA21" s="687"/>
      <c r="BB21" s="687"/>
      <c r="BC21" s="687"/>
      <c r="BD21" s="687"/>
      <c r="BE21" s="687"/>
      <c r="BF21" s="679"/>
      <c r="BG21" s="586">
        <v>47542</v>
      </c>
      <c r="BH21" s="587"/>
      <c r="BI21" s="587"/>
      <c r="BJ21" s="587"/>
      <c r="BK21" s="587"/>
      <c r="BL21" s="587"/>
      <c r="BM21" s="587"/>
      <c r="BN21" s="588"/>
      <c r="BO21" s="639">
        <v>1</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258</v>
      </c>
      <c r="C22" s="584"/>
      <c r="D22" s="584"/>
      <c r="E22" s="584"/>
      <c r="F22" s="584"/>
      <c r="G22" s="584"/>
      <c r="H22" s="584"/>
      <c r="I22" s="584"/>
      <c r="J22" s="584"/>
      <c r="K22" s="584"/>
      <c r="L22" s="584"/>
      <c r="M22" s="584"/>
      <c r="N22" s="584"/>
      <c r="O22" s="584"/>
      <c r="P22" s="584"/>
      <c r="Q22" s="585"/>
      <c r="R22" s="586">
        <v>120484</v>
      </c>
      <c r="S22" s="587"/>
      <c r="T22" s="587"/>
      <c r="U22" s="587"/>
      <c r="V22" s="587"/>
      <c r="W22" s="587"/>
      <c r="X22" s="587"/>
      <c r="Y22" s="588"/>
      <c r="Z22" s="639">
        <v>0.7</v>
      </c>
      <c r="AA22" s="639"/>
      <c r="AB22" s="639"/>
      <c r="AC22" s="639"/>
      <c r="AD22" s="640" t="s">
        <v>112</v>
      </c>
      <c r="AE22" s="640"/>
      <c r="AF22" s="640"/>
      <c r="AG22" s="640"/>
      <c r="AH22" s="640"/>
      <c r="AI22" s="640"/>
      <c r="AJ22" s="640"/>
      <c r="AK22" s="640"/>
      <c r="AL22" s="609" t="s">
        <v>112</v>
      </c>
      <c r="AM22" s="641"/>
      <c r="AN22" s="641"/>
      <c r="AO22" s="642"/>
      <c r="AP22" s="677" t="s">
        <v>259</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260</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261</v>
      </c>
      <c r="C23" s="584"/>
      <c r="D23" s="584"/>
      <c r="E23" s="584"/>
      <c r="F23" s="584"/>
      <c r="G23" s="584"/>
      <c r="H23" s="584"/>
      <c r="I23" s="584"/>
      <c r="J23" s="584"/>
      <c r="K23" s="584"/>
      <c r="L23" s="584"/>
      <c r="M23" s="584"/>
      <c r="N23" s="584"/>
      <c r="O23" s="584"/>
      <c r="P23" s="584"/>
      <c r="Q23" s="585"/>
      <c r="R23" s="586">
        <v>250311</v>
      </c>
      <c r="S23" s="587"/>
      <c r="T23" s="587"/>
      <c r="U23" s="587"/>
      <c r="V23" s="587"/>
      <c r="W23" s="587"/>
      <c r="X23" s="587"/>
      <c r="Y23" s="588"/>
      <c r="Z23" s="639">
        <v>1.4</v>
      </c>
      <c r="AA23" s="639"/>
      <c r="AB23" s="639"/>
      <c r="AC23" s="639"/>
      <c r="AD23" s="640" t="s">
        <v>112</v>
      </c>
      <c r="AE23" s="640"/>
      <c r="AF23" s="640"/>
      <c r="AG23" s="640"/>
      <c r="AH23" s="640"/>
      <c r="AI23" s="640"/>
      <c r="AJ23" s="640"/>
      <c r="AK23" s="640"/>
      <c r="AL23" s="609" t="s">
        <v>112</v>
      </c>
      <c r="AM23" s="641"/>
      <c r="AN23" s="641"/>
      <c r="AO23" s="642"/>
      <c r="AP23" s="677" t="s">
        <v>262</v>
      </c>
      <c r="AQ23" s="687"/>
      <c r="AR23" s="687"/>
      <c r="AS23" s="687"/>
      <c r="AT23" s="687"/>
      <c r="AU23" s="687"/>
      <c r="AV23" s="687"/>
      <c r="AW23" s="687"/>
      <c r="AX23" s="687"/>
      <c r="AY23" s="687"/>
      <c r="AZ23" s="687"/>
      <c r="BA23" s="687"/>
      <c r="BB23" s="687"/>
      <c r="BC23" s="687"/>
      <c r="BD23" s="687"/>
      <c r="BE23" s="687"/>
      <c r="BF23" s="679"/>
      <c r="BG23" s="586">
        <v>276948</v>
      </c>
      <c r="BH23" s="587"/>
      <c r="BI23" s="587"/>
      <c r="BJ23" s="587"/>
      <c r="BK23" s="587"/>
      <c r="BL23" s="587"/>
      <c r="BM23" s="587"/>
      <c r="BN23" s="588"/>
      <c r="BO23" s="639">
        <v>5.6</v>
      </c>
      <c r="BP23" s="639"/>
      <c r="BQ23" s="639"/>
      <c r="BR23" s="639"/>
      <c r="BS23" s="592" t="s">
        <v>112</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263</v>
      </c>
      <c r="CS23" s="692"/>
      <c r="CT23" s="692"/>
      <c r="CU23" s="692"/>
      <c r="CV23" s="692"/>
      <c r="CW23" s="692"/>
      <c r="CX23" s="692"/>
      <c r="CY23" s="693"/>
      <c r="CZ23" s="691" t="s">
        <v>264</v>
      </c>
      <c r="DA23" s="692"/>
      <c r="DB23" s="692"/>
      <c r="DC23" s="693"/>
      <c r="DD23" s="691" t="s">
        <v>265</v>
      </c>
      <c r="DE23" s="692"/>
      <c r="DF23" s="692"/>
      <c r="DG23" s="692"/>
      <c r="DH23" s="692"/>
      <c r="DI23" s="692"/>
      <c r="DJ23" s="692"/>
      <c r="DK23" s="693"/>
      <c r="DL23" s="694" t="s">
        <v>266</v>
      </c>
      <c r="DM23" s="695"/>
      <c r="DN23" s="695"/>
      <c r="DO23" s="695"/>
      <c r="DP23" s="695"/>
      <c r="DQ23" s="695"/>
      <c r="DR23" s="695"/>
      <c r="DS23" s="695"/>
      <c r="DT23" s="695"/>
      <c r="DU23" s="695"/>
      <c r="DV23" s="696"/>
      <c r="DW23" s="691" t="s">
        <v>267</v>
      </c>
      <c r="DX23" s="692"/>
      <c r="DY23" s="692"/>
      <c r="DZ23" s="692"/>
      <c r="EA23" s="692"/>
      <c r="EB23" s="692"/>
      <c r="EC23" s="693"/>
    </row>
    <row r="24" spans="2:133" ht="11.25" customHeight="1">
      <c r="B24" s="583" t="s">
        <v>268</v>
      </c>
      <c r="C24" s="584"/>
      <c r="D24" s="584"/>
      <c r="E24" s="584"/>
      <c r="F24" s="584"/>
      <c r="G24" s="584"/>
      <c r="H24" s="584"/>
      <c r="I24" s="584"/>
      <c r="J24" s="584"/>
      <c r="K24" s="584"/>
      <c r="L24" s="584"/>
      <c r="M24" s="584"/>
      <c r="N24" s="584"/>
      <c r="O24" s="584"/>
      <c r="P24" s="584"/>
      <c r="Q24" s="585"/>
      <c r="R24" s="586">
        <v>119241</v>
      </c>
      <c r="S24" s="587"/>
      <c r="T24" s="587"/>
      <c r="U24" s="587"/>
      <c r="V24" s="587"/>
      <c r="W24" s="587"/>
      <c r="X24" s="587"/>
      <c r="Y24" s="588"/>
      <c r="Z24" s="639">
        <v>0.7</v>
      </c>
      <c r="AA24" s="639"/>
      <c r="AB24" s="639"/>
      <c r="AC24" s="639"/>
      <c r="AD24" s="640" t="s">
        <v>112</v>
      </c>
      <c r="AE24" s="640"/>
      <c r="AF24" s="640"/>
      <c r="AG24" s="640"/>
      <c r="AH24" s="640"/>
      <c r="AI24" s="640"/>
      <c r="AJ24" s="640"/>
      <c r="AK24" s="640"/>
      <c r="AL24" s="609" t="s">
        <v>112</v>
      </c>
      <c r="AM24" s="641"/>
      <c r="AN24" s="641"/>
      <c r="AO24" s="642"/>
      <c r="AP24" s="677" t="s">
        <v>269</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270</v>
      </c>
      <c r="CE24" s="644"/>
      <c r="CF24" s="644"/>
      <c r="CG24" s="644"/>
      <c r="CH24" s="644"/>
      <c r="CI24" s="644"/>
      <c r="CJ24" s="644"/>
      <c r="CK24" s="644"/>
      <c r="CL24" s="644"/>
      <c r="CM24" s="644"/>
      <c r="CN24" s="644"/>
      <c r="CO24" s="644"/>
      <c r="CP24" s="644"/>
      <c r="CQ24" s="645"/>
      <c r="CR24" s="636">
        <v>6936403</v>
      </c>
      <c r="CS24" s="637"/>
      <c r="CT24" s="637"/>
      <c r="CU24" s="637"/>
      <c r="CV24" s="637"/>
      <c r="CW24" s="637"/>
      <c r="CX24" s="637"/>
      <c r="CY24" s="684"/>
      <c r="CZ24" s="688">
        <v>42.9</v>
      </c>
      <c r="DA24" s="689"/>
      <c r="DB24" s="689"/>
      <c r="DC24" s="690"/>
      <c r="DD24" s="683">
        <v>4718892</v>
      </c>
      <c r="DE24" s="637"/>
      <c r="DF24" s="637"/>
      <c r="DG24" s="637"/>
      <c r="DH24" s="637"/>
      <c r="DI24" s="637"/>
      <c r="DJ24" s="637"/>
      <c r="DK24" s="684"/>
      <c r="DL24" s="683">
        <v>4521799</v>
      </c>
      <c r="DM24" s="637"/>
      <c r="DN24" s="637"/>
      <c r="DO24" s="637"/>
      <c r="DP24" s="637"/>
      <c r="DQ24" s="637"/>
      <c r="DR24" s="637"/>
      <c r="DS24" s="637"/>
      <c r="DT24" s="637"/>
      <c r="DU24" s="637"/>
      <c r="DV24" s="684"/>
      <c r="DW24" s="685">
        <v>44.5</v>
      </c>
      <c r="DX24" s="654"/>
      <c r="DY24" s="654"/>
      <c r="DZ24" s="654"/>
      <c r="EA24" s="654"/>
      <c r="EB24" s="654"/>
      <c r="EC24" s="686"/>
    </row>
    <row r="25" spans="2:133" ht="11.25" customHeight="1">
      <c r="B25" s="583" t="s">
        <v>271</v>
      </c>
      <c r="C25" s="584"/>
      <c r="D25" s="584"/>
      <c r="E25" s="584"/>
      <c r="F25" s="584"/>
      <c r="G25" s="584"/>
      <c r="H25" s="584"/>
      <c r="I25" s="584"/>
      <c r="J25" s="584"/>
      <c r="K25" s="584"/>
      <c r="L25" s="584"/>
      <c r="M25" s="584"/>
      <c r="N25" s="584"/>
      <c r="O25" s="584"/>
      <c r="P25" s="584"/>
      <c r="Q25" s="585"/>
      <c r="R25" s="586">
        <v>1908961</v>
      </c>
      <c r="S25" s="587"/>
      <c r="T25" s="587"/>
      <c r="U25" s="587"/>
      <c r="V25" s="587"/>
      <c r="W25" s="587"/>
      <c r="X25" s="587"/>
      <c r="Y25" s="588"/>
      <c r="Z25" s="639">
        <v>10.6</v>
      </c>
      <c r="AA25" s="639"/>
      <c r="AB25" s="639"/>
      <c r="AC25" s="639"/>
      <c r="AD25" s="640" t="s">
        <v>112</v>
      </c>
      <c r="AE25" s="640"/>
      <c r="AF25" s="640"/>
      <c r="AG25" s="640"/>
      <c r="AH25" s="640"/>
      <c r="AI25" s="640"/>
      <c r="AJ25" s="640"/>
      <c r="AK25" s="640"/>
      <c r="AL25" s="609" t="s">
        <v>112</v>
      </c>
      <c r="AM25" s="641"/>
      <c r="AN25" s="641"/>
      <c r="AO25" s="642"/>
      <c r="AP25" s="677" t="s">
        <v>272</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273</v>
      </c>
      <c r="CE25" s="620"/>
      <c r="CF25" s="620"/>
      <c r="CG25" s="620"/>
      <c r="CH25" s="620"/>
      <c r="CI25" s="620"/>
      <c r="CJ25" s="620"/>
      <c r="CK25" s="620"/>
      <c r="CL25" s="620"/>
      <c r="CM25" s="620"/>
      <c r="CN25" s="620"/>
      <c r="CO25" s="620"/>
      <c r="CP25" s="620"/>
      <c r="CQ25" s="621"/>
      <c r="CR25" s="586">
        <v>2310443</v>
      </c>
      <c r="CS25" s="605"/>
      <c r="CT25" s="605"/>
      <c r="CU25" s="605"/>
      <c r="CV25" s="605"/>
      <c r="CW25" s="605"/>
      <c r="CX25" s="605"/>
      <c r="CY25" s="606"/>
      <c r="CZ25" s="589">
        <v>14.3</v>
      </c>
      <c r="DA25" s="607"/>
      <c r="DB25" s="607"/>
      <c r="DC25" s="608"/>
      <c r="DD25" s="592">
        <v>2042078</v>
      </c>
      <c r="DE25" s="605"/>
      <c r="DF25" s="605"/>
      <c r="DG25" s="605"/>
      <c r="DH25" s="605"/>
      <c r="DI25" s="605"/>
      <c r="DJ25" s="605"/>
      <c r="DK25" s="606"/>
      <c r="DL25" s="592">
        <v>2006997</v>
      </c>
      <c r="DM25" s="605"/>
      <c r="DN25" s="605"/>
      <c r="DO25" s="605"/>
      <c r="DP25" s="605"/>
      <c r="DQ25" s="605"/>
      <c r="DR25" s="605"/>
      <c r="DS25" s="605"/>
      <c r="DT25" s="605"/>
      <c r="DU25" s="605"/>
      <c r="DV25" s="606"/>
      <c r="DW25" s="609">
        <v>19.7</v>
      </c>
      <c r="DX25" s="610"/>
      <c r="DY25" s="610"/>
      <c r="DZ25" s="610"/>
      <c r="EA25" s="610"/>
      <c r="EB25" s="610"/>
      <c r="EC25" s="611"/>
    </row>
    <row r="26" spans="2:133" ht="11.25" customHeight="1">
      <c r="B26" s="680" t="s">
        <v>274</v>
      </c>
      <c r="C26" s="681"/>
      <c r="D26" s="681"/>
      <c r="E26" s="681"/>
      <c r="F26" s="681"/>
      <c r="G26" s="681"/>
      <c r="H26" s="681"/>
      <c r="I26" s="681"/>
      <c r="J26" s="681"/>
      <c r="K26" s="681"/>
      <c r="L26" s="681"/>
      <c r="M26" s="681"/>
      <c r="N26" s="681"/>
      <c r="O26" s="681"/>
      <c r="P26" s="681"/>
      <c r="Q26" s="682"/>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77" t="s">
        <v>275</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276</v>
      </c>
      <c r="CE26" s="620"/>
      <c r="CF26" s="620"/>
      <c r="CG26" s="620"/>
      <c r="CH26" s="620"/>
      <c r="CI26" s="620"/>
      <c r="CJ26" s="620"/>
      <c r="CK26" s="620"/>
      <c r="CL26" s="620"/>
      <c r="CM26" s="620"/>
      <c r="CN26" s="620"/>
      <c r="CO26" s="620"/>
      <c r="CP26" s="620"/>
      <c r="CQ26" s="621"/>
      <c r="CR26" s="586">
        <v>1503331</v>
      </c>
      <c r="CS26" s="587"/>
      <c r="CT26" s="587"/>
      <c r="CU26" s="587"/>
      <c r="CV26" s="587"/>
      <c r="CW26" s="587"/>
      <c r="CX26" s="587"/>
      <c r="CY26" s="588"/>
      <c r="CZ26" s="589">
        <v>9.3000000000000007</v>
      </c>
      <c r="DA26" s="607"/>
      <c r="DB26" s="607"/>
      <c r="DC26" s="608"/>
      <c r="DD26" s="592">
        <v>1257130</v>
      </c>
      <c r="DE26" s="587"/>
      <c r="DF26" s="587"/>
      <c r="DG26" s="587"/>
      <c r="DH26" s="587"/>
      <c r="DI26" s="587"/>
      <c r="DJ26" s="587"/>
      <c r="DK26" s="588"/>
      <c r="DL26" s="592" t="s">
        <v>277</v>
      </c>
      <c r="DM26" s="587"/>
      <c r="DN26" s="587"/>
      <c r="DO26" s="587"/>
      <c r="DP26" s="587"/>
      <c r="DQ26" s="587"/>
      <c r="DR26" s="587"/>
      <c r="DS26" s="587"/>
      <c r="DT26" s="587"/>
      <c r="DU26" s="587"/>
      <c r="DV26" s="588"/>
      <c r="DW26" s="609" t="s">
        <v>277</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1006930</v>
      </c>
      <c r="S27" s="587"/>
      <c r="T27" s="587"/>
      <c r="U27" s="587"/>
      <c r="V27" s="587"/>
      <c r="W27" s="587"/>
      <c r="X27" s="587"/>
      <c r="Y27" s="588"/>
      <c r="Z27" s="639">
        <v>5.6</v>
      </c>
      <c r="AA27" s="639"/>
      <c r="AB27" s="639"/>
      <c r="AC27" s="639"/>
      <c r="AD27" s="640" t="s">
        <v>112</v>
      </c>
      <c r="AE27" s="640"/>
      <c r="AF27" s="640"/>
      <c r="AG27" s="640"/>
      <c r="AH27" s="640"/>
      <c r="AI27" s="640"/>
      <c r="AJ27" s="640"/>
      <c r="AK27" s="640"/>
      <c r="AL27" s="609" t="s">
        <v>112</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4966171</v>
      </c>
      <c r="BH27" s="587"/>
      <c r="BI27" s="587"/>
      <c r="BJ27" s="587"/>
      <c r="BK27" s="587"/>
      <c r="BL27" s="587"/>
      <c r="BM27" s="587"/>
      <c r="BN27" s="588"/>
      <c r="BO27" s="639">
        <v>100</v>
      </c>
      <c r="BP27" s="639"/>
      <c r="BQ27" s="639"/>
      <c r="BR27" s="639"/>
      <c r="BS27" s="592">
        <v>22601</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2920075</v>
      </c>
      <c r="CS27" s="605"/>
      <c r="CT27" s="605"/>
      <c r="CU27" s="605"/>
      <c r="CV27" s="605"/>
      <c r="CW27" s="605"/>
      <c r="CX27" s="605"/>
      <c r="CY27" s="606"/>
      <c r="CZ27" s="589">
        <v>18.100000000000001</v>
      </c>
      <c r="DA27" s="607"/>
      <c r="DB27" s="607"/>
      <c r="DC27" s="608"/>
      <c r="DD27" s="592">
        <v>1013122</v>
      </c>
      <c r="DE27" s="605"/>
      <c r="DF27" s="605"/>
      <c r="DG27" s="605"/>
      <c r="DH27" s="605"/>
      <c r="DI27" s="605"/>
      <c r="DJ27" s="605"/>
      <c r="DK27" s="606"/>
      <c r="DL27" s="592">
        <v>851110</v>
      </c>
      <c r="DM27" s="605"/>
      <c r="DN27" s="605"/>
      <c r="DO27" s="605"/>
      <c r="DP27" s="605"/>
      <c r="DQ27" s="605"/>
      <c r="DR27" s="605"/>
      <c r="DS27" s="605"/>
      <c r="DT27" s="605"/>
      <c r="DU27" s="605"/>
      <c r="DV27" s="606"/>
      <c r="DW27" s="609">
        <v>8.4</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42805</v>
      </c>
      <c r="S28" s="587"/>
      <c r="T28" s="587"/>
      <c r="U28" s="587"/>
      <c r="V28" s="587"/>
      <c r="W28" s="587"/>
      <c r="X28" s="587"/>
      <c r="Y28" s="588"/>
      <c r="Z28" s="639">
        <v>0.2</v>
      </c>
      <c r="AA28" s="639"/>
      <c r="AB28" s="639"/>
      <c r="AC28" s="639"/>
      <c r="AD28" s="640">
        <v>16</v>
      </c>
      <c r="AE28" s="640"/>
      <c r="AF28" s="640"/>
      <c r="AG28" s="640"/>
      <c r="AH28" s="640"/>
      <c r="AI28" s="640"/>
      <c r="AJ28" s="640"/>
      <c r="AK28" s="640"/>
      <c r="AL28" s="609">
        <v>0</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1705885</v>
      </c>
      <c r="CS28" s="587"/>
      <c r="CT28" s="587"/>
      <c r="CU28" s="587"/>
      <c r="CV28" s="587"/>
      <c r="CW28" s="587"/>
      <c r="CX28" s="587"/>
      <c r="CY28" s="588"/>
      <c r="CZ28" s="589">
        <v>10.6</v>
      </c>
      <c r="DA28" s="607"/>
      <c r="DB28" s="607"/>
      <c r="DC28" s="608"/>
      <c r="DD28" s="592">
        <v>1663692</v>
      </c>
      <c r="DE28" s="587"/>
      <c r="DF28" s="587"/>
      <c r="DG28" s="587"/>
      <c r="DH28" s="587"/>
      <c r="DI28" s="587"/>
      <c r="DJ28" s="587"/>
      <c r="DK28" s="588"/>
      <c r="DL28" s="592">
        <v>1663692</v>
      </c>
      <c r="DM28" s="587"/>
      <c r="DN28" s="587"/>
      <c r="DO28" s="587"/>
      <c r="DP28" s="587"/>
      <c r="DQ28" s="587"/>
      <c r="DR28" s="587"/>
      <c r="DS28" s="587"/>
      <c r="DT28" s="587"/>
      <c r="DU28" s="587"/>
      <c r="DV28" s="588"/>
      <c r="DW28" s="609">
        <v>16.399999999999999</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16335</v>
      </c>
      <c r="S29" s="587"/>
      <c r="T29" s="587"/>
      <c r="U29" s="587"/>
      <c r="V29" s="587"/>
      <c r="W29" s="587"/>
      <c r="X29" s="587"/>
      <c r="Y29" s="588"/>
      <c r="Z29" s="639">
        <v>0.1</v>
      </c>
      <c r="AA29" s="639"/>
      <c r="AB29" s="639"/>
      <c r="AC29" s="639"/>
      <c r="AD29" s="640" t="s">
        <v>112</v>
      </c>
      <c r="AE29" s="640"/>
      <c r="AF29" s="640"/>
      <c r="AG29" s="640"/>
      <c r="AH29" s="640"/>
      <c r="AI29" s="640"/>
      <c r="AJ29" s="640"/>
      <c r="AK29" s="640"/>
      <c r="AL29" s="609" t="s">
        <v>112</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287</v>
      </c>
      <c r="CG29" s="620"/>
      <c r="CH29" s="620"/>
      <c r="CI29" s="620"/>
      <c r="CJ29" s="620"/>
      <c r="CK29" s="620"/>
      <c r="CL29" s="620"/>
      <c r="CM29" s="620"/>
      <c r="CN29" s="620"/>
      <c r="CO29" s="620"/>
      <c r="CP29" s="620"/>
      <c r="CQ29" s="621"/>
      <c r="CR29" s="586">
        <v>1705885</v>
      </c>
      <c r="CS29" s="605"/>
      <c r="CT29" s="605"/>
      <c r="CU29" s="605"/>
      <c r="CV29" s="605"/>
      <c r="CW29" s="605"/>
      <c r="CX29" s="605"/>
      <c r="CY29" s="606"/>
      <c r="CZ29" s="589">
        <v>10.6</v>
      </c>
      <c r="DA29" s="607"/>
      <c r="DB29" s="607"/>
      <c r="DC29" s="608"/>
      <c r="DD29" s="592">
        <v>1663692</v>
      </c>
      <c r="DE29" s="605"/>
      <c r="DF29" s="605"/>
      <c r="DG29" s="605"/>
      <c r="DH29" s="605"/>
      <c r="DI29" s="605"/>
      <c r="DJ29" s="605"/>
      <c r="DK29" s="606"/>
      <c r="DL29" s="592">
        <v>1663692</v>
      </c>
      <c r="DM29" s="605"/>
      <c r="DN29" s="605"/>
      <c r="DO29" s="605"/>
      <c r="DP29" s="605"/>
      <c r="DQ29" s="605"/>
      <c r="DR29" s="605"/>
      <c r="DS29" s="605"/>
      <c r="DT29" s="605"/>
      <c r="DU29" s="605"/>
      <c r="DV29" s="606"/>
      <c r="DW29" s="609">
        <v>16.399999999999999</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1173368</v>
      </c>
      <c r="S30" s="587"/>
      <c r="T30" s="587"/>
      <c r="U30" s="587"/>
      <c r="V30" s="587"/>
      <c r="W30" s="587"/>
      <c r="X30" s="587"/>
      <c r="Y30" s="588"/>
      <c r="Z30" s="639">
        <v>6.5</v>
      </c>
      <c r="AA30" s="639"/>
      <c r="AB30" s="639"/>
      <c r="AC30" s="639"/>
      <c r="AD30" s="640" t="s">
        <v>112</v>
      </c>
      <c r="AE30" s="640"/>
      <c r="AF30" s="640"/>
      <c r="AG30" s="640"/>
      <c r="AH30" s="640"/>
      <c r="AI30" s="640"/>
      <c r="AJ30" s="640"/>
      <c r="AK30" s="640"/>
      <c r="AL30" s="609" t="s">
        <v>112</v>
      </c>
      <c r="AM30" s="641"/>
      <c r="AN30" s="641"/>
      <c r="AO30" s="642"/>
      <c r="AP30" s="664" t="s">
        <v>289</v>
      </c>
      <c r="AQ30" s="665"/>
      <c r="AR30" s="665"/>
      <c r="AS30" s="665"/>
      <c r="AT30" s="670" t="s">
        <v>290</v>
      </c>
      <c r="AU30" s="182"/>
      <c r="AV30" s="182"/>
      <c r="AW30" s="182"/>
      <c r="AX30" s="673" t="s">
        <v>169</v>
      </c>
      <c r="AY30" s="674"/>
      <c r="AZ30" s="674"/>
      <c r="BA30" s="674"/>
      <c r="BB30" s="674"/>
      <c r="BC30" s="674"/>
      <c r="BD30" s="674"/>
      <c r="BE30" s="674"/>
      <c r="BF30" s="675"/>
      <c r="BG30" s="652">
        <v>98.5</v>
      </c>
      <c r="BH30" s="653"/>
      <c r="BI30" s="653"/>
      <c r="BJ30" s="653"/>
      <c r="BK30" s="653"/>
      <c r="BL30" s="653"/>
      <c r="BM30" s="654">
        <v>95.2</v>
      </c>
      <c r="BN30" s="653"/>
      <c r="BO30" s="653"/>
      <c r="BP30" s="653"/>
      <c r="BQ30" s="655"/>
      <c r="BR30" s="652">
        <v>98.4</v>
      </c>
      <c r="BS30" s="653"/>
      <c r="BT30" s="653"/>
      <c r="BU30" s="653"/>
      <c r="BV30" s="653"/>
      <c r="BW30" s="653"/>
      <c r="BX30" s="654">
        <v>94.8</v>
      </c>
      <c r="BY30" s="653"/>
      <c r="BZ30" s="653"/>
      <c r="CA30" s="653"/>
      <c r="CB30" s="655"/>
      <c r="CD30" s="658"/>
      <c r="CE30" s="659"/>
      <c r="CF30" s="623" t="s">
        <v>291</v>
      </c>
      <c r="CG30" s="620"/>
      <c r="CH30" s="620"/>
      <c r="CI30" s="620"/>
      <c r="CJ30" s="620"/>
      <c r="CK30" s="620"/>
      <c r="CL30" s="620"/>
      <c r="CM30" s="620"/>
      <c r="CN30" s="620"/>
      <c r="CO30" s="620"/>
      <c r="CP30" s="620"/>
      <c r="CQ30" s="621"/>
      <c r="CR30" s="586">
        <v>1509743</v>
      </c>
      <c r="CS30" s="587"/>
      <c r="CT30" s="587"/>
      <c r="CU30" s="587"/>
      <c r="CV30" s="587"/>
      <c r="CW30" s="587"/>
      <c r="CX30" s="587"/>
      <c r="CY30" s="588"/>
      <c r="CZ30" s="589">
        <v>9.3000000000000007</v>
      </c>
      <c r="DA30" s="607"/>
      <c r="DB30" s="607"/>
      <c r="DC30" s="608"/>
      <c r="DD30" s="592">
        <v>1472267</v>
      </c>
      <c r="DE30" s="587"/>
      <c r="DF30" s="587"/>
      <c r="DG30" s="587"/>
      <c r="DH30" s="587"/>
      <c r="DI30" s="587"/>
      <c r="DJ30" s="587"/>
      <c r="DK30" s="588"/>
      <c r="DL30" s="592">
        <v>1472267</v>
      </c>
      <c r="DM30" s="587"/>
      <c r="DN30" s="587"/>
      <c r="DO30" s="587"/>
      <c r="DP30" s="587"/>
      <c r="DQ30" s="587"/>
      <c r="DR30" s="587"/>
      <c r="DS30" s="587"/>
      <c r="DT30" s="587"/>
      <c r="DU30" s="587"/>
      <c r="DV30" s="588"/>
      <c r="DW30" s="609">
        <v>14.5</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443192</v>
      </c>
      <c r="S31" s="587"/>
      <c r="T31" s="587"/>
      <c r="U31" s="587"/>
      <c r="V31" s="587"/>
      <c r="W31" s="587"/>
      <c r="X31" s="587"/>
      <c r="Y31" s="588"/>
      <c r="Z31" s="639">
        <v>2.5</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98.7</v>
      </c>
      <c r="BH31" s="605"/>
      <c r="BI31" s="605"/>
      <c r="BJ31" s="605"/>
      <c r="BK31" s="605"/>
      <c r="BL31" s="605"/>
      <c r="BM31" s="641">
        <v>96.3</v>
      </c>
      <c r="BN31" s="651"/>
      <c r="BO31" s="651"/>
      <c r="BP31" s="651"/>
      <c r="BQ31" s="615"/>
      <c r="BR31" s="650">
        <v>98.6</v>
      </c>
      <c r="BS31" s="605"/>
      <c r="BT31" s="605"/>
      <c r="BU31" s="605"/>
      <c r="BV31" s="605"/>
      <c r="BW31" s="605"/>
      <c r="BX31" s="641">
        <v>96.1</v>
      </c>
      <c r="BY31" s="651"/>
      <c r="BZ31" s="651"/>
      <c r="CA31" s="651"/>
      <c r="CB31" s="615"/>
      <c r="CD31" s="658"/>
      <c r="CE31" s="659"/>
      <c r="CF31" s="623" t="s">
        <v>295</v>
      </c>
      <c r="CG31" s="620"/>
      <c r="CH31" s="620"/>
      <c r="CI31" s="620"/>
      <c r="CJ31" s="620"/>
      <c r="CK31" s="620"/>
      <c r="CL31" s="620"/>
      <c r="CM31" s="620"/>
      <c r="CN31" s="620"/>
      <c r="CO31" s="620"/>
      <c r="CP31" s="620"/>
      <c r="CQ31" s="621"/>
      <c r="CR31" s="586">
        <v>196142</v>
      </c>
      <c r="CS31" s="605"/>
      <c r="CT31" s="605"/>
      <c r="CU31" s="605"/>
      <c r="CV31" s="605"/>
      <c r="CW31" s="605"/>
      <c r="CX31" s="605"/>
      <c r="CY31" s="606"/>
      <c r="CZ31" s="589">
        <v>1.2</v>
      </c>
      <c r="DA31" s="607"/>
      <c r="DB31" s="607"/>
      <c r="DC31" s="608"/>
      <c r="DD31" s="592">
        <v>191425</v>
      </c>
      <c r="DE31" s="605"/>
      <c r="DF31" s="605"/>
      <c r="DG31" s="605"/>
      <c r="DH31" s="605"/>
      <c r="DI31" s="605"/>
      <c r="DJ31" s="605"/>
      <c r="DK31" s="606"/>
      <c r="DL31" s="592">
        <v>191425</v>
      </c>
      <c r="DM31" s="605"/>
      <c r="DN31" s="605"/>
      <c r="DO31" s="605"/>
      <c r="DP31" s="605"/>
      <c r="DQ31" s="605"/>
      <c r="DR31" s="605"/>
      <c r="DS31" s="605"/>
      <c r="DT31" s="605"/>
      <c r="DU31" s="605"/>
      <c r="DV31" s="606"/>
      <c r="DW31" s="609">
        <v>1.9</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1070522</v>
      </c>
      <c r="S32" s="587"/>
      <c r="T32" s="587"/>
      <c r="U32" s="587"/>
      <c r="V32" s="587"/>
      <c r="W32" s="587"/>
      <c r="X32" s="587"/>
      <c r="Y32" s="588"/>
      <c r="Z32" s="639">
        <v>6</v>
      </c>
      <c r="AA32" s="639"/>
      <c r="AB32" s="639"/>
      <c r="AC32" s="639"/>
      <c r="AD32" s="640">
        <v>21</v>
      </c>
      <c r="AE32" s="640"/>
      <c r="AF32" s="640"/>
      <c r="AG32" s="640"/>
      <c r="AH32" s="640"/>
      <c r="AI32" s="640"/>
      <c r="AJ32" s="640"/>
      <c r="AK32" s="640"/>
      <c r="AL32" s="609">
        <v>0</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98.1</v>
      </c>
      <c r="BH32" s="571"/>
      <c r="BI32" s="571"/>
      <c r="BJ32" s="571"/>
      <c r="BK32" s="571"/>
      <c r="BL32" s="571"/>
      <c r="BM32" s="634">
        <v>93.5</v>
      </c>
      <c r="BN32" s="571"/>
      <c r="BO32" s="571"/>
      <c r="BP32" s="571"/>
      <c r="BQ32" s="628"/>
      <c r="BR32" s="649">
        <v>98.1</v>
      </c>
      <c r="BS32" s="571"/>
      <c r="BT32" s="571"/>
      <c r="BU32" s="571"/>
      <c r="BV32" s="571"/>
      <c r="BW32" s="571"/>
      <c r="BX32" s="634">
        <v>92.9</v>
      </c>
      <c r="BY32" s="571"/>
      <c r="BZ32" s="571"/>
      <c r="CA32" s="571"/>
      <c r="CB32" s="628"/>
      <c r="CD32" s="660"/>
      <c r="CE32" s="661"/>
      <c r="CF32" s="623" t="s">
        <v>298</v>
      </c>
      <c r="CG32" s="620"/>
      <c r="CH32" s="620"/>
      <c r="CI32" s="620"/>
      <c r="CJ32" s="620"/>
      <c r="CK32" s="620"/>
      <c r="CL32" s="620"/>
      <c r="CM32" s="620"/>
      <c r="CN32" s="620"/>
      <c r="CO32" s="620"/>
      <c r="CP32" s="620"/>
      <c r="CQ32" s="621"/>
      <c r="CR32" s="586" t="s">
        <v>112</v>
      </c>
      <c r="CS32" s="587"/>
      <c r="CT32" s="587"/>
      <c r="CU32" s="587"/>
      <c r="CV32" s="587"/>
      <c r="CW32" s="587"/>
      <c r="CX32" s="587"/>
      <c r="CY32" s="588"/>
      <c r="CZ32" s="589" t="s">
        <v>112</v>
      </c>
      <c r="DA32" s="607"/>
      <c r="DB32" s="607"/>
      <c r="DC32" s="608"/>
      <c r="DD32" s="592" t="s">
        <v>112</v>
      </c>
      <c r="DE32" s="587"/>
      <c r="DF32" s="587"/>
      <c r="DG32" s="587"/>
      <c r="DH32" s="587"/>
      <c r="DI32" s="587"/>
      <c r="DJ32" s="587"/>
      <c r="DK32" s="588"/>
      <c r="DL32" s="592" t="s">
        <v>112</v>
      </c>
      <c r="DM32" s="587"/>
      <c r="DN32" s="587"/>
      <c r="DO32" s="587"/>
      <c r="DP32" s="587"/>
      <c r="DQ32" s="587"/>
      <c r="DR32" s="587"/>
      <c r="DS32" s="587"/>
      <c r="DT32" s="587"/>
      <c r="DU32" s="587"/>
      <c r="DV32" s="588"/>
      <c r="DW32" s="609" t="s">
        <v>112</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1336500</v>
      </c>
      <c r="S33" s="587"/>
      <c r="T33" s="587"/>
      <c r="U33" s="587"/>
      <c r="V33" s="587"/>
      <c r="W33" s="587"/>
      <c r="X33" s="587"/>
      <c r="Y33" s="588"/>
      <c r="Z33" s="639">
        <v>7.4</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7225133</v>
      </c>
      <c r="CS33" s="605"/>
      <c r="CT33" s="605"/>
      <c r="CU33" s="605"/>
      <c r="CV33" s="605"/>
      <c r="CW33" s="605"/>
      <c r="CX33" s="605"/>
      <c r="CY33" s="606"/>
      <c r="CZ33" s="589">
        <v>44.7</v>
      </c>
      <c r="DA33" s="607"/>
      <c r="DB33" s="607"/>
      <c r="DC33" s="608"/>
      <c r="DD33" s="592">
        <v>5388842</v>
      </c>
      <c r="DE33" s="605"/>
      <c r="DF33" s="605"/>
      <c r="DG33" s="605"/>
      <c r="DH33" s="605"/>
      <c r="DI33" s="605"/>
      <c r="DJ33" s="605"/>
      <c r="DK33" s="606"/>
      <c r="DL33" s="592">
        <v>4321180</v>
      </c>
      <c r="DM33" s="605"/>
      <c r="DN33" s="605"/>
      <c r="DO33" s="605"/>
      <c r="DP33" s="605"/>
      <c r="DQ33" s="605"/>
      <c r="DR33" s="605"/>
      <c r="DS33" s="605"/>
      <c r="DT33" s="605"/>
      <c r="DU33" s="605"/>
      <c r="DV33" s="606"/>
      <c r="DW33" s="609">
        <v>42.5</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2098141</v>
      </c>
      <c r="CS34" s="587"/>
      <c r="CT34" s="587"/>
      <c r="CU34" s="587"/>
      <c r="CV34" s="587"/>
      <c r="CW34" s="587"/>
      <c r="CX34" s="587"/>
      <c r="CY34" s="588"/>
      <c r="CZ34" s="589">
        <v>13</v>
      </c>
      <c r="DA34" s="607"/>
      <c r="DB34" s="607"/>
      <c r="DC34" s="608"/>
      <c r="DD34" s="592">
        <v>1726779</v>
      </c>
      <c r="DE34" s="587"/>
      <c r="DF34" s="587"/>
      <c r="DG34" s="587"/>
      <c r="DH34" s="587"/>
      <c r="DI34" s="587"/>
      <c r="DJ34" s="587"/>
      <c r="DK34" s="588"/>
      <c r="DL34" s="592">
        <v>1317823</v>
      </c>
      <c r="DM34" s="587"/>
      <c r="DN34" s="587"/>
      <c r="DO34" s="587"/>
      <c r="DP34" s="587"/>
      <c r="DQ34" s="587"/>
      <c r="DR34" s="587"/>
      <c r="DS34" s="587"/>
      <c r="DT34" s="587"/>
      <c r="DU34" s="587"/>
      <c r="DV34" s="588"/>
      <c r="DW34" s="609">
        <v>13</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801700</v>
      </c>
      <c r="S35" s="587"/>
      <c r="T35" s="587"/>
      <c r="U35" s="587"/>
      <c r="V35" s="587"/>
      <c r="W35" s="587"/>
      <c r="X35" s="587"/>
      <c r="Y35" s="588"/>
      <c r="Z35" s="639">
        <v>4.5</v>
      </c>
      <c r="AA35" s="639"/>
      <c r="AB35" s="639"/>
      <c r="AC35" s="639"/>
      <c r="AD35" s="640" t="s">
        <v>112</v>
      </c>
      <c r="AE35" s="640"/>
      <c r="AF35" s="640"/>
      <c r="AG35" s="640"/>
      <c r="AH35" s="640"/>
      <c r="AI35" s="640"/>
      <c r="AJ35" s="640"/>
      <c r="AK35" s="640"/>
      <c r="AL35" s="609" t="s">
        <v>112</v>
      </c>
      <c r="AM35" s="641"/>
      <c r="AN35" s="641"/>
      <c r="AO35" s="642"/>
      <c r="AP35" s="186"/>
      <c r="AQ35" s="643" t="s">
        <v>306</v>
      </c>
      <c r="AR35" s="644"/>
      <c r="AS35" s="644"/>
      <c r="AT35" s="644"/>
      <c r="AU35" s="644"/>
      <c r="AV35" s="644"/>
      <c r="AW35" s="644"/>
      <c r="AX35" s="644"/>
      <c r="AY35" s="645"/>
      <c r="AZ35" s="636">
        <v>2272005</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22894</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310410</v>
      </c>
      <c r="CS35" s="605"/>
      <c r="CT35" s="605"/>
      <c r="CU35" s="605"/>
      <c r="CV35" s="605"/>
      <c r="CW35" s="605"/>
      <c r="CX35" s="605"/>
      <c r="CY35" s="606"/>
      <c r="CZ35" s="589">
        <v>1.9</v>
      </c>
      <c r="DA35" s="607"/>
      <c r="DB35" s="607"/>
      <c r="DC35" s="608"/>
      <c r="DD35" s="592">
        <v>191360</v>
      </c>
      <c r="DE35" s="605"/>
      <c r="DF35" s="605"/>
      <c r="DG35" s="605"/>
      <c r="DH35" s="605"/>
      <c r="DI35" s="605"/>
      <c r="DJ35" s="605"/>
      <c r="DK35" s="606"/>
      <c r="DL35" s="592">
        <v>49251</v>
      </c>
      <c r="DM35" s="605"/>
      <c r="DN35" s="605"/>
      <c r="DO35" s="605"/>
      <c r="DP35" s="605"/>
      <c r="DQ35" s="605"/>
      <c r="DR35" s="605"/>
      <c r="DS35" s="605"/>
      <c r="DT35" s="605"/>
      <c r="DU35" s="605"/>
      <c r="DV35" s="606"/>
      <c r="DW35" s="609">
        <v>0.5</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17959682</v>
      </c>
      <c r="S36" s="627"/>
      <c r="T36" s="627"/>
      <c r="U36" s="627"/>
      <c r="V36" s="627"/>
      <c r="W36" s="627"/>
      <c r="X36" s="627"/>
      <c r="Y36" s="630"/>
      <c r="Z36" s="631">
        <v>100</v>
      </c>
      <c r="AA36" s="631"/>
      <c r="AB36" s="631"/>
      <c r="AC36" s="631"/>
      <c r="AD36" s="632">
        <v>9367653</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982229</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-51702</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2510900</v>
      </c>
      <c r="CS36" s="587"/>
      <c r="CT36" s="587"/>
      <c r="CU36" s="587"/>
      <c r="CV36" s="587"/>
      <c r="CW36" s="587"/>
      <c r="CX36" s="587"/>
      <c r="CY36" s="588"/>
      <c r="CZ36" s="589">
        <v>15.5</v>
      </c>
      <c r="DA36" s="607"/>
      <c r="DB36" s="607"/>
      <c r="DC36" s="608"/>
      <c r="DD36" s="592">
        <v>2213134</v>
      </c>
      <c r="DE36" s="587"/>
      <c r="DF36" s="587"/>
      <c r="DG36" s="587"/>
      <c r="DH36" s="587"/>
      <c r="DI36" s="587"/>
      <c r="DJ36" s="587"/>
      <c r="DK36" s="588"/>
      <c r="DL36" s="592">
        <v>1884336</v>
      </c>
      <c r="DM36" s="587"/>
      <c r="DN36" s="587"/>
      <c r="DO36" s="587"/>
      <c r="DP36" s="587"/>
      <c r="DQ36" s="587"/>
      <c r="DR36" s="587"/>
      <c r="DS36" s="587"/>
      <c r="DT36" s="587"/>
      <c r="DU36" s="587"/>
      <c r="DV36" s="588"/>
      <c r="DW36" s="609">
        <v>18.5</v>
      </c>
      <c r="DX36" s="610"/>
      <c r="DY36" s="610"/>
      <c r="DZ36" s="610"/>
      <c r="EA36" s="610"/>
      <c r="EB36" s="610"/>
      <c r="EC36" s="611"/>
    </row>
    <row r="37" spans="2:133" ht="11.25" customHeight="1">
      <c r="AQ37" s="612" t="s">
        <v>313</v>
      </c>
      <c r="AR37" s="613"/>
      <c r="AS37" s="613"/>
      <c r="AT37" s="613"/>
      <c r="AU37" s="613"/>
      <c r="AV37" s="613"/>
      <c r="AW37" s="613"/>
      <c r="AX37" s="613"/>
      <c r="AY37" s="614"/>
      <c r="AZ37" s="586">
        <v>15274</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7287</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1009699</v>
      </c>
      <c r="CS37" s="605"/>
      <c r="CT37" s="605"/>
      <c r="CU37" s="605"/>
      <c r="CV37" s="605"/>
      <c r="CW37" s="605"/>
      <c r="CX37" s="605"/>
      <c r="CY37" s="606"/>
      <c r="CZ37" s="589">
        <v>6.2</v>
      </c>
      <c r="DA37" s="607"/>
      <c r="DB37" s="607"/>
      <c r="DC37" s="608"/>
      <c r="DD37" s="592">
        <v>838278</v>
      </c>
      <c r="DE37" s="605"/>
      <c r="DF37" s="605"/>
      <c r="DG37" s="605"/>
      <c r="DH37" s="605"/>
      <c r="DI37" s="605"/>
      <c r="DJ37" s="605"/>
      <c r="DK37" s="606"/>
      <c r="DL37" s="592">
        <v>694933</v>
      </c>
      <c r="DM37" s="605"/>
      <c r="DN37" s="605"/>
      <c r="DO37" s="605"/>
      <c r="DP37" s="605"/>
      <c r="DQ37" s="605"/>
      <c r="DR37" s="605"/>
      <c r="DS37" s="605"/>
      <c r="DT37" s="605"/>
      <c r="DU37" s="605"/>
      <c r="DV37" s="606"/>
      <c r="DW37" s="609">
        <v>6.8</v>
      </c>
      <c r="DX37" s="610"/>
      <c r="DY37" s="610"/>
      <c r="DZ37" s="610"/>
      <c r="EA37" s="610"/>
      <c r="EB37" s="610"/>
      <c r="EC37" s="611"/>
    </row>
    <row r="38" spans="2:133" ht="11.25" customHeight="1">
      <c r="AQ38" s="612" t="s">
        <v>316</v>
      </c>
      <c r="AR38" s="613"/>
      <c r="AS38" s="613"/>
      <c r="AT38" s="613"/>
      <c r="AU38" s="613"/>
      <c r="AV38" s="613"/>
      <c r="AW38" s="613"/>
      <c r="AX38" s="613"/>
      <c r="AY38" s="614"/>
      <c r="AZ38" s="586">
        <v>14391</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12673</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1429907</v>
      </c>
      <c r="CS38" s="587"/>
      <c r="CT38" s="587"/>
      <c r="CU38" s="587"/>
      <c r="CV38" s="587"/>
      <c r="CW38" s="587"/>
      <c r="CX38" s="587"/>
      <c r="CY38" s="588"/>
      <c r="CZ38" s="589">
        <v>8.8000000000000007</v>
      </c>
      <c r="DA38" s="607"/>
      <c r="DB38" s="607"/>
      <c r="DC38" s="608"/>
      <c r="DD38" s="592">
        <v>1245569</v>
      </c>
      <c r="DE38" s="587"/>
      <c r="DF38" s="587"/>
      <c r="DG38" s="587"/>
      <c r="DH38" s="587"/>
      <c r="DI38" s="587"/>
      <c r="DJ38" s="587"/>
      <c r="DK38" s="588"/>
      <c r="DL38" s="592">
        <v>1069770</v>
      </c>
      <c r="DM38" s="587"/>
      <c r="DN38" s="587"/>
      <c r="DO38" s="587"/>
      <c r="DP38" s="587"/>
      <c r="DQ38" s="587"/>
      <c r="DR38" s="587"/>
      <c r="DS38" s="587"/>
      <c r="DT38" s="587"/>
      <c r="DU38" s="587"/>
      <c r="DV38" s="588"/>
      <c r="DW38" s="609">
        <v>10.5</v>
      </c>
      <c r="DX38" s="610"/>
      <c r="DY38" s="610"/>
      <c r="DZ38" s="610"/>
      <c r="EA38" s="610"/>
      <c r="EB38" s="610"/>
      <c r="EC38" s="611"/>
    </row>
    <row r="39" spans="2:133" ht="11.25" customHeight="1">
      <c r="AQ39" s="612" t="s">
        <v>319</v>
      </c>
      <c r="AR39" s="613"/>
      <c r="AS39" s="613"/>
      <c r="AT39" s="613"/>
      <c r="AU39" s="613"/>
      <c r="AV39" s="613"/>
      <c r="AW39" s="613"/>
      <c r="AX39" s="613"/>
      <c r="AY39" s="614"/>
      <c r="AZ39" s="586">
        <v>14076</v>
      </c>
      <c r="BA39" s="587"/>
      <c r="BB39" s="587"/>
      <c r="BC39" s="587"/>
      <c r="BD39" s="605"/>
      <c r="BE39" s="605"/>
      <c r="BF39" s="615"/>
      <c r="BG39" s="616" t="s">
        <v>320</v>
      </c>
      <c r="BH39" s="617"/>
      <c r="BI39" s="617"/>
      <c r="BJ39" s="617"/>
      <c r="BK39" s="617"/>
      <c r="BL39" s="187"/>
      <c r="BM39" s="620" t="s">
        <v>321</v>
      </c>
      <c r="BN39" s="620"/>
      <c r="BO39" s="620"/>
      <c r="BP39" s="620"/>
      <c r="BQ39" s="620"/>
      <c r="BR39" s="620"/>
      <c r="BS39" s="620"/>
      <c r="BT39" s="620"/>
      <c r="BU39" s="621"/>
      <c r="BV39" s="586">
        <v>74</v>
      </c>
      <c r="BW39" s="587"/>
      <c r="BX39" s="587"/>
      <c r="BY39" s="587"/>
      <c r="BZ39" s="587"/>
      <c r="CA39" s="587"/>
      <c r="CB39" s="622"/>
      <c r="CD39" s="623" t="s">
        <v>322</v>
      </c>
      <c r="CE39" s="620"/>
      <c r="CF39" s="620"/>
      <c r="CG39" s="620"/>
      <c r="CH39" s="620"/>
      <c r="CI39" s="620"/>
      <c r="CJ39" s="620"/>
      <c r="CK39" s="620"/>
      <c r="CL39" s="620"/>
      <c r="CM39" s="620"/>
      <c r="CN39" s="620"/>
      <c r="CO39" s="620"/>
      <c r="CP39" s="620"/>
      <c r="CQ39" s="621"/>
      <c r="CR39" s="586">
        <v>8935</v>
      </c>
      <c r="CS39" s="605"/>
      <c r="CT39" s="605"/>
      <c r="CU39" s="605"/>
      <c r="CV39" s="605"/>
      <c r="CW39" s="605"/>
      <c r="CX39" s="605"/>
      <c r="CY39" s="606"/>
      <c r="CZ39" s="589">
        <v>0.1</v>
      </c>
      <c r="DA39" s="607"/>
      <c r="DB39" s="607"/>
      <c r="DC39" s="608"/>
      <c r="DD39" s="592" t="s">
        <v>323</v>
      </c>
      <c r="DE39" s="605"/>
      <c r="DF39" s="605"/>
      <c r="DG39" s="605"/>
      <c r="DH39" s="605"/>
      <c r="DI39" s="605"/>
      <c r="DJ39" s="605"/>
      <c r="DK39" s="606"/>
      <c r="DL39" s="592" t="s">
        <v>323</v>
      </c>
      <c r="DM39" s="605"/>
      <c r="DN39" s="605"/>
      <c r="DO39" s="605"/>
      <c r="DP39" s="605"/>
      <c r="DQ39" s="605"/>
      <c r="DR39" s="605"/>
      <c r="DS39" s="605"/>
      <c r="DT39" s="605"/>
      <c r="DU39" s="605"/>
      <c r="DV39" s="606"/>
      <c r="DW39" s="609" t="s">
        <v>323</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262612</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92</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866840</v>
      </c>
      <c r="CS40" s="587"/>
      <c r="CT40" s="587"/>
      <c r="CU40" s="587"/>
      <c r="CV40" s="587"/>
      <c r="CW40" s="587"/>
      <c r="CX40" s="587"/>
      <c r="CY40" s="588"/>
      <c r="CZ40" s="589">
        <v>5.4</v>
      </c>
      <c r="DA40" s="607"/>
      <c r="DB40" s="607"/>
      <c r="DC40" s="608"/>
      <c r="DD40" s="592">
        <v>12000</v>
      </c>
      <c r="DE40" s="587"/>
      <c r="DF40" s="587"/>
      <c r="DG40" s="587"/>
      <c r="DH40" s="587"/>
      <c r="DI40" s="587"/>
      <c r="DJ40" s="587"/>
      <c r="DK40" s="588"/>
      <c r="DL40" s="592" t="s">
        <v>323</v>
      </c>
      <c r="DM40" s="587"/>
      <c r="DN40" s="587"/>
      <c r="DO40" s="587"/>
      <c r="DP40" s="587"/>
      <c r="DQ40" s="587"/>
      <c r="DR40" s="587"/>
      <c r="DS40" s="587"/>
      <c r="DT40" s="587"/>
      <c r="DU40" s="587"/>
      <c r="DV40" s="588"/>
      <c r="DW40" s="609" t="s">
        <v>323</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983423</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237</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2005724</v>
      </c>
      <c r="CS42" s="587"/>
      <c r="CT42" s="587"/>
      <c r="CU42" s="587"/>
      <c r="CV42" s="587"/>
      <c r="CW42" s="587"/>
      <c r="CX42" s="587"/>
      <c r="CY42" s="588"/>
      <c r="CZ42" s="589">
        <v>12.4</v>
      </c>
      <c r="DA42" s="590"/>
      <c r="DB42" s="590"/>
      <c r="DC42" s="591"/>
      <c r="DD42" s="592">
        <v>983530</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55299</v>
      </c>
      <c r="CS43" s="605"/>
      <c r="CT43" s="605"/>
      <c r="CU43" s="605"/>
      <c r="CV43" s="605"/>
      <c r="CW43" s="605"/>
      <c r="CX43" s="605"/>
      <c r="CY43" s="606"/>
      <c r="CZ43" s="589">
        <v>0.3</v>
      </c>
      <c r="DA43" s="607"/>
      <c r="DB43" s="607"/>
      <c r="DC43" s="608"/>
      <c r="DD43" s="592">
        <v>54644</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335</v>
      </c>
      <c r="CD44" s="599" t="s">
        <v>286</v>
      </c>
      <c r="CE44" s="600"/>
      <c r="CF44" s="583" t="s">
        <v>336</v>
      </c>
      <c r="CG44" s="584"/>
      <c r="CH44" s="584"/>
      <c r="CI44" s="584"/>
      <c r="CJ44" s="584"/>
      <c r="CK44" s="584"/>
      <c r="CL44" s="584"/>
      <c r="CM44" s="584"/>
      <c r="CN44" s="584"/>
      <c r="CO44" s="584"/>
      <c r="CP44" s="584"/>
      <c r="CQ44" s="585"/>
      <c r="CR44" s="586">
        <v>1986205</v>
      </c>
      <c r="CS44" s="587"/>
      <c r="CT44" s="587"/>
      <c r="CU44" s="587"/>
      <c r="CV44" s="587"/>
      <c r="CW44" s="587"/>
      <c r="CX44" s="587"/>
      <c r="CY44" s="588"/>
      <c r="CZ44" s="589">
        <v>12.3</v>
      </c>
      <c r="DA44" s="590"/>
      <c r="DB44" s="590"/>
      <c r="DC44" s="591"/>
      <c r="DD44" s="592">
        <v>968118</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337</v>
      </c>
      <c r="CG45" s="584"/>
      <c r="CH45" s="584"/>
      <c r="CI45" s="584"/>
      <c r="CJ45" s="584"/>
      <c r="CK45" s="584"/>
      <c r="CL45" s="584"/>
      <c r="CM45" s="584"/>
      <c r="CN45" s="584"/>
      <c r="CO45" s="584"/>
      <c r="CP45" s="584"/>
      <c r="CQ45" s="585"/>
      <c r="CR45" s="586">
        <v>740137</v>
      </c>
      <c r="CS45" s="605"/>
      <c r="CT45" s="605"/>
      <c r="CU45" s="605"/>
      <c r="CV45" s="605"/>
      <c r="CW45" s="605"/>
      <c r="CX45" s="605"/>
      <c r="CY45" s="606"/>
      <c r="CZ45" s="589">
        <v>4.5999999999999996</v>
      </c>
      <c r="DA45" s="607"/>
      <c r="DB45" s="607"/>
      <c r="DC45" s="608"/>
      <c r="DD45" s="592">
        <v>81669</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338</v>
      </c>
      <c r="CG46" s="584"/>
      <c r="CH46" s="584"/>
      <c r="CI46" s="584"/>
      <c r="CJ46" s="584"/>
      <c r="CK46" s="584"/>
      <c r="CL46" s="584"/>
      <c r="CM46" s="584"/>
      <c r="CN46" s="584"/>
      <c r="CO46" s="584"/>
      <c r="CP46" s="584"/>
      <c r="CQ46" s="585"/>
      <c r="CR46" s="586">
        <v>1203836</v>
      </c>
      <c r="CS46" s="587"/>
      <c r="CT46" s="587"/>
      <c r="CU46" s="587"/>
      <c r="CV46" s="587"/>
      <c r="CW46" s="587"/>
      <c r="CX46" s="587"/>
      <c r="CY46" s="588"/>
      <c r="CZ46" s="589">
        <v>7.4</v>
      </c>
      <c r="DA46" s="590"/>
      <c r="DB46" s="590"/>
      <c r="DC46" s="591"/>
      <c r="DD46" s="592">
        <v>865082</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339</v>
      </c>
      <c r="CG47" s="584"/>
      <c r="CH47" s="584"/>
      <c r="CI47" s="584"/>
      <c r="CJ47" s="584"/>
      <c r="CK47" s="584"/>
      <c r="CL47" s="584"/>
      <c r="CM47" s="584"/>
      <c r="CN47" s="584"/>
      <c r="CO47" s="584"/>
      <c r="CP47" s="584"/>
      <c r="CQ47" s="585"/>
      <c r="CR47" s="586">
        <v>19519</v>
      </c>
      <c r="CS47" s="605"/>
      <c r="CT47" s="605"/>
      <c r="CU47" s="605"/>
      <c r="CV47" s="605"/>
      <c r="CW47" s="605"/>
      <c r="CX47" s="605"/>
      <c r="CY47" s="606"/>
      <c r="CZ47" s="589">
        <v>0.1</v>
      </c>
      <c r="DA47" s="607"/>
      <c r="DB47" s="607"/>
      <c r="DC47" s="608"/>
      <c r="DD47" s="592">
        <v>15412</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340</v>
      </c>
      <c r="CG48" s="584"/>
      <c r="CH48" s="584"/>
      <c r="CI48" s="584"/>
      <c r="CJ48" s="584"/>
      <c r="CK48" s="584"/>
      <c r="CL48" s="584"/>
      <c r="CM48" s="584"/>
      <c r="CN48" s="584"/>
      <c r="CO48" s="584"/>
      <c r="CP48" s="584"/>
      <c r="CQ48" s="585"/>
      <c r="CR48" s="586" t="s">
        <v>341</v>
      </c>
      <c r="CS48" s="587"/>
      <c r="CT48" s="587"/>
      <c r="CU48" s="587"/>
      <c r="CV48" s="587"/>
      <c r="CW48" s="587"/>
      <c r="CX48" s="587"/>
      <c r="CY48" s="588"/>
      <c r="CZ48" s="589" t="s">
        <v>341</v>
      </c>
      <c r="DA48" s="590"/>
      <c r="DB48" s="590"/>
      <c r="DC48" s="591"/>
      <c r="DD48" s="592" t="s">
        <v>341</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16167260</v>
      </c>
      <c r="CS49" s="571"/>
      <c r="CT49" s="571"/>
      <c r="CU49" s="571"/>
      <c r="CV49" s="571"/>
      <c r="CW49" s="571"/>
      <c r="CX49" s="571"/>
      <c r="CY49" s="572"/>
      <c r="CZ49" s="573">
        <v>100</v>
      </c>
      <c r="DA49" s="574"/>
      <c r="DB49" s="574"/>
      <c r="DC49" s="575"/>
      <c r="DD49" s="576">
        <v>11091264</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73" zoomScale="70" zoomScaleNormal="25" zoomScaleSheetLayoutView="70" workbookViewId="0">
      <selection activeCell="AF95" sqref="AF95"/>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3" t="s">
        <v>344</v>
      </c>
      <c r="DK2" s="1104"/>
      <c r="DL2" s="1104"/>
      <c r="DM2" s="1104"/>
      <c r="DN2" s="1104"/>
      <c r="DO2" s="1105"/>
      <c r="DP2" s="200"/>
      <c r="DQ2" s="1103" t="s">
        <v>345</v>
      </c>
      <c r="DR2" s="1104"/>
      <c r="DS2" s="1104"/>
      <c r="DT2" s="1104"/>
      <c r="DU2" s="1104"/>
      <c r="DV2" s="1104"/>
      <c r="DW2" s="1104"/>
      <c r="DX2" s="1104"/>
      <c r="DY2" s="1104"/>
      <c r="DZ2" s="1105"/>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6" t="s">
        <v>346</v>
      </c>
      <c r="B4" s="1056"/>
      <c r="C4" s="1056"/>
      <c r="D4" s="1056"/>
      <c r="E4" s="1056"/>
      <c r="F4" s="1056"/>
      <c r="G4" s="1056"/>
      <c r="H4" s="1056"/>
      <c r="I4" s="1056"/>
      <c r="J4" s="1056"/>
      <c r="K4" s="1056"/>
      <c r="L4" s="1056"/>
      <c r="M4" s="1056"/>
      <c r="N4" s="1056"/>
      <c r="O4" s="1056"/>
      <c r="P4" s="1056"/>
      <c r="Q4" s="1056"/>
      <c r="R4" s="1056"/>
      <c r="S4" s="1056"/>
      <c r="T4" s="1056"/>
      <c r="U4" s="1056"/>
      <c r="V4" s="1056"/>
      <c r="W4" s="1056"/>
      <c r="X4" s="1056"/>
      <c r="Y4" s="1056"/>
      <c r="Z4" s="1056"/>
      <c r="AA4" s="1056"/>
      <c r="AB4" s="1056"/>
      <c r="AC4" s="1056"/>
      <c r="AD4" s="1056"/>
      <c r="AE4" s="1056"/>
      <c r="AF4" s="1056"/>
      <c r="AG4" s="1056"/>
      <c r="AH4" s="1056"/>
      <c r="AI4" s="1056"/>
      <c r="AJ4" s="1056"/>
      <c r="AK4" s="1056"/>
      <c r="AL4" s="1056"/>
      <c r="AM4" s="1056"/>
      <c r="AN4" s="1056"/>
      <c r="AO4" s="1056"/>
      <c r="AP4" s="1056"/>
      <c r="AQ4" s="1056"/>
      <c r="AR4" s="1056"/>
      <c r="AS4" s="1056"/>
      <c r="AT4" s="1056"/>
      <c r="AU4" s="1056"/>
      <c r="AV4" s="1056"/>
      <c r="AW4" s="1056"/>
      <c r="AX4" s="1056"/>
      <c r="AY4" s="1056"/>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106"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091" t="s">
        <v>362</v>
      </c>
      <c r="DH5" s="1092"/>
      <c r="DI5" s="1092"/>
      <c r="DJ5" s="1092"/>
      <c r="DK5" s="1093"/>
      <c r="DL5" s="1091" t="s">
        <v>363</v>
      </c>
      <c r="DM5" s="1092"/>
      <c r="DN5" s="1092"/>
      <c r="DO5" s="1092"/>
      <c r="DP5" s="1093"/>
      <c r="DQ5" s="995" t="s">
        <v>364</v>
      </c>
      <c r="DR5" s="996"/>
      <c r="DS5" s="996"/>
      <c r="DT5" s="996"/>
      <c r="DU5" s="997"/>
      <c r="DV5" s="995" t="s">
        <v>355</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7"/>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4"/>
      <c r="DH6" s="1095"/>
      <c r="DI6" s="1095"/>
      <c r="DJ6" s="1095"/>
      <c r="DK6" s="1096"/>
      <c r="DL6" s="1094"/>
      <c r="DM6" s="1095"/>
      <c r="DN6" s="1095"/>
      <c r="DO6" s="1095"/>
      <c r="DP6" s="1096"/>
      <c r="DQ6" s="998"/>
      <c r="DR6" s="999"/>
      <c r="DS6" s="999"/>
      <c r="DT6" s="999"/>
      <c r="DU6" s="1000"/>
      <c r="DV6" s="998"/>
      <c r="DW6" s="999"/>
      <c r="DX6" s="999"/>
      <c r="DY6" s="999"/>
      <c r="DZ6" s="1012"/>
      <c r="EA6" s="205"/>
    </row>
    <row r="7" spans="1:131" s="206" customFormat="1" ht="26.25" customHeight="1" thickTop="1">
      <c r="A7" s="209">
        <v>1</v>
      </c>
      <c r="B7" s="1043" t="s">
        <v>365</v>
      </c>
      <c r="C7" s="1044"/>
      <c r="D7" s="1044"/>
      <c r="E7" s="1044"/>
      <c r="F7" s="1044"/>
      <c r="G7" s="1044"/>
      <c r="H7" s="1044"/>
      <c r="I7" s="1044"/>
      <c r="J7" s="1044"/>
      <c r="K7" s="1044"/>
      <c r="L7" s="1044"/>
      <c r="M7" s="1044"/>
      <c r="N7" s="1044"/>
      <c r="O7" s="1044"/>
      <c r="P7" s="1045"/>
      <c r="Q7" s="1097">
        <f>16821+1100</f>
        <v>17921</v>
      </c>
      <c r="R7" s="1098"/>
      <c r="S7" s="1098"/>
      <c r="T7" s="1098"/>
      <c r="U7" s="1098"/>
      <c r="V7" s="1098">
        <v>16159</v>
      </c>
      <c r="W7" s="1098"/>
      <c r="X7" s="1098"/>
      <c r="Y7" s="1098"/>
      <c r="Z7" s="1098"/>
      <c r="AA7" s="1098">
        <v>1762</v>
      </c>
      <c r="AB7" s="1098"/>
      <c r="AC7" s="1098"/>
      <c r="AD7" s="1098"/>
      <c r="AE7" s="1099"/>
      <c r="AF7" s="1100">
        <v>557</v>
      </c>
      <c r="AG7" s="1101"/>
      <c r="AH7" s="1101"/>
      <c r="AI7" s="1101"/>
      <c r="AJ7" s="1102"/>
      <c r="AK7" s="1084">
        <v>1171</v>
      </c>
      <c r="AL7" s="1085"/>
      <c r="AM7" s="1085"/>
      <c r="AN7" s="1085"/>
      <c r="AO7" s="1085"/>
      <c r="AP7" s="1085">
        <v>13960</v>
      </c>
      <c r="AQ7" s="1085"/>
      <c r="AR7" s="1085"/>
      <c r="AS7" s="1085"/>
      <c r="AT7" s="1085"/>
      <c r="AU7" s="1086"/>
      <c r="AV7" s="1086"/>
      <c r="AW7" s="1086"/>
      <c r="AX7" s="1086"/>
      <c r="AY7" s="1087"/>
      <c r="AZ7" s="203"/>
      <c r="BA7" s="203"/>
      <c r="BB7" s="203"/>
      <c r="BC7" s="203"/>
      <c r="BD7" s="203"/>
      <c r="BE7" s="204"/>
      <c r="BF7" s="204"/>
      <c r="BG7" s="204"/>
      <c r="BH7" s="204"/>
      <c r="BI7" s="204"/>
      <c r="BJ7" s="204"/>
      <c r="BK7" s="204"/>
      <c r="BL7" s="204"/>
      <c r="BM7" s="204"/>
      <c r="BN7" s="204"/>
      <c r="BO7" s="204"/>
      <c r="BP7" s="204"/>
      <c r="BQ7" s="210">
        <v>1</v>
      </c>
      <c r="BR7" s="211" t="s">
        <v>538</v>
      </c>
      <c r="BS7" s="1088" t="s">
        <v>536</v>
      </c>
      <c r="BT7" s="1089"/>
      <c r="BU7" s="1089"/>
      <c r="BV7" s="1089"/>
      <c r="BW7" s="1089"/>
      <c r="BX7" s="1089"/>
      <c r="BY7" s="1089"/>
      <c r="BZ7" s="1089"/>
      <c r="CA7" s="1089"/>
      <c r="CB7" s="1089"/>
      <c r="CC7" s="1089"/>
      <c r="CD7" s="1089"/>
      <c r="CE7" s="1089"/>
      <c r="CF7" s="1089"/>
      <c r="CG7" s="1090"/>
      <c r="CH7" s="1081">
        <v>4</v>
      </c>
      <c r="CI7" s="1082"/>
      <c r="CJ7" s="1082"/>
      <c r="CK7" s="1082"/>
      <c r="CL7" s="1083"/>
      <c r="CM7" s="1081">
        <v>-317</v>
      </c>
      <c r="CN7" s="1082"/>
      <c r="CO7" s="1082"/>
      <c r="CP7" s="1082"/>
      <c r="CQ7" s="1083"/>
      <c r="CR7" s="1081">
        <v>3</v>
      </c>
      <c r="CS7" s="1082"/>
      <c r="CT7" s="1082"/>
      <c r="CU7" s="1082"/>
      <c r="CV7" s="1083"/>
      <c r="CW7" s="1081" t="s">
        <v>539</v>
      </c>
      <c r="CX7" s="1082"/>
      <c r="CY7" s="1082"/>
      <c r="CZ7" s="1082"/>
      <c r="DA7" s="1083"/>
      <c r="DB7" s="1081" t="s">
        <v>539</v>
      </c>
      <c r="DC7" s="1082"/>
      <c r="DD7" s="1082"/>
      <c r="DE7" s="1082"/>
      <c r="DF7" s="1083"/>
      <c r="DG7" s="1081" t="s">
        <v>554</v>
      </c>
      <c r="DH7" s="1082"/>
      <c r="DI7" s="1082"/>
      <c r="DJ7" s="1082"/>
      <c r="DK7" s="1083"/>
      <c r="DL7" s="1081">
        <v>815</v>
      </c>
      <c r="DM7" s="1082"/>
      <c r="DN7" s="1082"/>
      <c r="DO7" s="1082"/>
      <c r="DP7" s="1083"/>
      <c r="DQ7" s="1081">
        <v>-317</v>
      </c>
      <c r="DR7" s="1082"/>
      <c r="DS7" s="1082"/>
      <c r="DT7" s="1082"/>
      <c r="DU7" s="1083"/>
      <c r="DV7" s="1108"/>
      <c r="DW7" s="1109"/>
      <c r="DX7" s="1109"/>
      <c r="DY7" s="1109"/>
      <c r="DZ7" s="1110"/>
      <c r="EA7" s="205"/>
    </row>
    <row r="8" spans="1:131" s="206" customFormat="1" ht="26.25" customHeight="1">
      <c r="A8" s="212">
        <v>2</v>
      </c>
      <c r="B8" s="1031" t="s">
        <v>366</v>
      </c>
      <c r="C8" s="1032"/>
      <c r="D8" s="1032"/>
      <c r="E8" s="1032"/>
      <c r="F8" s="1032"/>
      <c r="G8" s="1032"/>
      <c r="H8" s="1032"/>
      <c r="I8" s="1032"/>
      <c r="J8" s="1032"/>
      <c r="K8" s="1032"/>
      <c r="L8" s="1032"/>
      <c r="M8" s="1032"/>
      <c r="N8" s="1032"/>
      <c r="O8" s="1032"/>
      <c r="P8" s="1033"/>
      <c r="Q8" s="1037">
        <v>0</v>
      </c>
      <c r="R8" s="1038"/>
      <c r="S8" s="1038"/>
      <c r="T8" s="1038"/>
      <c r="U8" s="1038"/>
      <c r="V8" s="1038">
        <v>0</v>
      </c>
      <c r="W8" s="1038"/>
      <c r="X8" s="1038"/>
      <c r="Y8" s="1038"/>
      <c r="Z8" s="1038"/>
      <c r="AA8" s="1038">
        <v>0</v>
      </c>
      <c r="AB8" s="1038"/>
      <c r="AC8" s="1038"/>
      <c r="AD8" s="1038"/>
      <c r="AE8" s="1039"/>
      <c r="AF8" s="1013">
        <v>0</v>
      </c>
      <c r="AG8" s="1014"/>
      <c r="AH8" s="1014"/>
      <c r="AI8" s="1014"/>
      <c r="AJ8" s="1015"/>
      <c r="AK8" s="1079">
        <v>0</v>
      </c>
      <c r="AL8" s="1080"/>
      <c r="AM8" s="1080"/>
      <c r="AN8" s="1080"/>
      <c r="AO8" s="1080"/>
      <c r="AP8" s="1080" t="s">
        <v>535</v>
      </c>
      <c r="AQ8" s="1080"/>
      <c r="AR8" s="1080"/>
      <c r="AS8" s="1080"/>
      <c r="AT8" s="1080"/>
      <c r="AU8" s="1077"/>
      <c r="AV8" s="1077"/>
      <c r="AW8" s="1077"/>
      <c r="AX8" s="1077"/>
      <c r="AY8" s="1078"/>
      <c r="AZ8" s="203"/>
      <c r="BA8" s="203"/>
      <c r="BB8" s="203"/>
      <c r="BC8" s="203"/>
      <c r="BD8" s="203"/>
      <c r="BE8" s="204"/>
      <c r="BF8" s="204"/>
      <c r="BG8" s="204"/>
      <c r="BH8" s="204"/>
      <c r="BI8" s="204"/>
      <c r="BJ8" s="204"/>
      <c r="BK8" s="204"/>
      <c r="BL8" s="204"/>
      <c r="BM8" s="204"/>
      <c r="BN8" s="204"/>
      <c r="BO8" s="204"/>
      <c r="BP8" s="204"/>
      <c r="BQ8" s="213">
        <v>2</v>
      </c>
      <c r="BR8" s="214"/>
      <c r="BS8" s="1008" t="s">
        <v>537</v>
      </c>
      <c r="BT8" s="1009"/>
      <c r="BU8" s="1009"/>
      <c r="BV8" s="1009"/>
      <c r="BW8" s="1009"/>
      <c r="BX8" s="1009"/>
      <c r="BY8" s="1009"/>
      <c r="BZ8" s="1009"/>
      <c r="CA8" s="1009"/>
      <c r="CB8" s="1009"/>
      <c r="CC8" s="1009"/>
      <c r="CD8" s="1009"/>
      <c r="CE8" s="1009"/>
      <c r="CF8" s="1009"/>
      <c r="CG8" s="1010"/>
      <c r="CH8" s="983" t="s">
        <v>539</v>
      </c>
      <c r="CI8" s="984"/>
      <c r="CJ8" s="984"/>
      <c r="CK8" s="984"/>
      <c r="CL8" s="985"/>
      <c r="CM8" s="983" t="s">
        <v>539</v>
      </c>
      <c r="CN8" s="984"/>
      <c r="CO8" s="984"/>
      <c r="CP8" s="984"/>
      <c r="CQ8" s="985"/>
      <c r="CR8" s="983">
        <v>30</v>
      </c>
      <c r="CS8" s="984"/>
      <c r="CT8" s="984"/>
      <c r="CU8" s="984"/>
      <c r="CV8" s="985"/>
      <c r="CW8" s="983" t="s">
        <v>539</v>
      </c>
      <c r="CX8" s="984"/>
      <c r="CY8" s="984"/>
      <c r="CZ8" s="984"/>
      <c r="DA8" s="985"/>
      <c r="DB8" s="983" t="s">
        <v>539</v>
      </c>
      <c r="DC8" s="984"/>
      <c r="DD8" s="984"/>
      <c r="DE8" s="984"/>
      <c r="DF8" s="985"/>
      <c r="DG8" s="983" t="s">
        <v>539</v>
      </c>
      <c r="DH8" s="984"/>
      <c r="DI8" s="984"/>
      <c r="DJ8" s="984"/>
      <c r="DK8" s="985"/>
      <c r="DL8" s="983" t="s">
        <v>539</v>
      </c>
      <c r="DM8" s="984"/>
      <c r="DN8" s="984"/>
      <c r="DO8" s="984"/>
      <c r="DP8" s="985"/>
      <c r="DQ8" s="983" t="s">
        <v>539</v>
      </c>
      <c r="DR8" s="984"/>
      <c r="DS8" s="984"/>
      <c r="DT8" s="984"/>
      <c r="DU8" s="985"/>
      <c r="DV8" s="986"/>
      <c r="DW8" s="987"/>
      <c r="DX8" s="987"/>
      <c r="DY8" s="987"/>
      <c r="DZ8" s="988"/>
      <c r="EA8" s="205"/>
    </row>
    <row r="9" spans="1:131" s="206" customFormat="1" ht="26.25" customHeight="1">
      <c r="A9" s="212">
        <v>3</v>
      </c>
      <c r="B9" s="1031" t="s">
        <v>367</v>
      </c>
      <c r="C9" s="1032"/>
      <c r="D9" s="1032"/>
      <c r="E9" s="1032"/>
      <c r="F9" s="1032"/>
      <c r="G9" s="1032"/>
      <c r="H9" s="1032"/>
      <c r="I9" s="1032"/>
      <c r="J9" s="1032"/>
      <c r="K9" s="1032"/>
      <c r="L9" s="1032"/>
      <c r="M9" s="1032"/>
      <c r="N9" s="1032"/>
      <c r="O9" s="1032"/>
      <c r="P9" s="1033"/>
      <c r="Q9" s="1037">
        <v>4</v>
      </c>
      <c r="R9" s="1038"/>
      <c r="S9" s="1038"/>
      <c r="T9" s="1038"/>
      <c r="U9" s="1038"/>
      <c r="V9" s="1038">
        <v>4</v>
      </c>
      <c r="W9" s="1038"/>
      <c r="X9" s="1038"/>
      <c r="Y9" s="1038"/>
      <c r="Z9" s="1038"/>
      <c r="AA9" s="1038" t="s">
        <v>535</v>
      </c>
      <c r="AB9" s="1038"/>
      <c r="AC9" s="1038"/>
      <c r="AD9" s="1038"/>
      <c r="AE9" s="1039"/>
      <c r="AF9" s="1013" t="s">
        <v>112</v>
      </c>
      <c r="AG9" s="1014"/>
      <c r="AH9" s="1014"/>
      <c r="AI9" s="1014"/>
      <c r="AJ9" s="1015"/>
      <c r="AK9" s="1079">
        <v>2</v>
      </c>
      <c r="AL9" s="1080"/>
      <c r="AM9" s="1080"/>
      <c r="AN9" s="1080"/>
      <c r="AO9" s="1080"/>
      <c r="AP9" s="1080" t="s">
        <v>535</v>
      </c>
      <c r="AQ9" s="1080"/>
      <c r="AR9" s="1080"/>
      <c r="AS9" s="1080"/>
      <c r="AT9" s="1080"/>
      <c r="AU9" s="1077"/>
      <c r="AV9" s="1077"/>
      <c r="AW9" s="1077"/>
      <c r="AX9" s="1077"/>
      <c r="AY9" s="1078"/>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t="s">
        <v>368</v>
      </c>
      <c r="C10" s="1032"/>
      <c r="D10" s="1032"/>
      <c r="E10" s="1032"/>
      <c r="F10" s="1032"/>
      <c r="G10" s="1032"/>
      <c r="H10" s="1032"/>
      <c r="I10" s="1032"/>
      <c r="J10" s="1032"/>
      <c r="K10" s="1032"/>
      <c r="L10" s="1032"/>
      <c r="M10" s="1032"/>
      <c r="N10" s="1032"/>
      <c r="O10" s="1032"/>
      <c r="P10" s="1033"/>
      <c r="Q10" s="1037">
        <v>41</v>
      </c>
      <c r="R10" s="1038"/>
      <c r="S10" s="1038"/>
      <c r="T10" s="1038"/>
      <c r="U10" s="1038"/>
      <c r="V10" s="1038">
        <v>11</v>
      </c>
      <c r="W10" s="1038"/>
      <c r="X10" s="1038"/>
      <c r="Y10" s="1038"/>
      <c r="Z10" s="1038"/>
      <c r="AA10" s="1038">
        <v>30</v>
      </c>
      <c r="AB10" s="1038"/>
      <c r="AC10" s="1038"/>
      <c r="AD10" s="1038"/>
      <c r="AE10" s="1039"/>
      <c r="AF10" s="1013">
        <v>30</v>
      </c>
      <c r="AG10" s="1014"/>
      <c r="AH10" s="1014"/>
      <c r="AI10" s="1014"/>
      <c r="AJ10" s="1015"/>
      <c r="AK10" s="1079" t="s">
        <v>535</v>
      </c>
      <c r="AL10" s="1080"/>
      <c r="AM10" s="1080"/>
      <c r="AN10" s="1080"/>
      <c r="AO10" s="1080"/>
      <c r="AP10" s="1080">
        <v>24</v>
      </c>
      <c r="AQ10" s="1080"/>
      <c r="AR10" s="1080"/>
      <c r="AS10" s="1080"/>
      <c r="AT10" s="1080"/>
      <c r="AU10" s="1077"/>
      <c r="AV10" s="1077"/>
      <c r="AW10" s="1077"/>
      <c r="AX10" s="1077"/>
      <c r="AY10" s="1078"/>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79"/>
      <c r="AL11" s="1080"/>
      <c r="AM11" s="1080"/>
      <c r="AN11" s="1080"/>
      <c r="AO11" s="1080"/>
      <c r="AP11" s="1080"/>
      <c r="AQ11" s="1080"/>
      <c r="AR11" s="1080"/>
      <c r="AS11" s="1080"/>
      <c r="AT11" s="1080"/>
      <c r="AU11" s="1077"/>
      <c r="AV11" s="1077"/>
      <c r="AW11" s="1077"/>
      <c r="AX11" s="1077"/>
      <c r="AY11" s="1078"/>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79"/>
      <c r="AL12" s="1080"/>
      <c r="AM12" s="1080"/>
      <c r="AN12" s="1080"/>
      <c r="AO12" s="1080"/>
      <c r="AP12" s="1080"/>
      <c r="AQ12" s="1080"/>
      <c r="AR12" s="1080"/>
      <c r="AS12" s="1080"/>
      <c r="AT12" s="1080"/>
      <c r="AU12" s="1077"/>
      <c r="AV12" s="1077"/>
      <c r="AW12" s="1077"/>
      <c r="AX12" s="1077"/>
      <c r="AY12" s="1078"/>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79"/>
      <c r="AL13" s="1080"/>
      <c r="AM13" s="1080"/>
      <c r="AN13" s="1080"/>
      <c r="AO13" s="1080"/>
      <c r="AP13" s="1080"/>
      <c r="AQ13" s="1080"/>
      <c r="AR13" s="1080"/>
      <c r="AS13" s="1080"/>
      <c r="AT13" s="1080"/>
      <c r="AU13" s="1077"/>
      <c r="AV13" s="1077"/>
      <c r="AW13" s="1077"/>
      <c r="AX13" s="1077"/>
      <c r="AY13" s="1078"/>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79"/>
      <c r="AL14" s="1080"/>
      <c r="AM14" s="1080"/>
      <c r="AN14" s="1080"/>
      <c r="AO14" s="1080"/>
      <c r="AP14" s="1080"/>
      <c r="AQ14" s="1080"/>
      <c r="AR14" s="1080"/>
      <c r="AS14" s="1080"/>
      <c r="AT14" s="1080"/>
      <c r="AU14" s="1077"/>
      <c r="AV14" s="1077"/>
      <c r="AW14" s="1077"/>
      <c r="AX14" s="1077"/>
      <c r="AY14" s="1078"/>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79"/>
      <c r="AL15" s="1080"/>
      <c r="AM15" s="1080"/>
      <c r="AN15" s="1080"/>
      <c r="AO15" s="1080"/>
      <c r="AP15" s="1080"/>
      <c r="AQ15" s="1080"/>
      <c r="AR15" s="1080"/>
      <c r="AS15" s="1080"/>
      <c r="AT15" s="1080"/>
      <c r="AU15" s="1077"/>
      <c r="AV15" s="1077"/>
      <c r="AW15" s="1077"/>
      <c r="AX15" s="1077"/>
      <c r="AY15" s="1078"/>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79"/>
      <c r="AL16" s="1080"/>
      <c r="AM16" s="1080"/>
      <c r="AN16" s="1080"/>
      <c r="AO16" s="1080"/>
      <c r="AP16" s="1080"/>
      <c r="AQ16" s="1080"/>
      <c r="AR16" s="1080"/>
      <c r="AS16" s="1080"/>
      <c r="AT16" s="1080"/>
      <c r="AU16" s="1077"/>
      <c r="AV16" s="1077"/>
      <c r="AW16" s="1077"/>
      <c r="AX16" s="1077"/>
      <c r="AY16" s="1078"/>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79"/>
      <c r="AL17" s="1080"/>
      <c r="AM17" s="1080"/>
      <c r="AN17" s="1080"/>
      <c r="AO17" s="1080"/>
      <c r="AP17" s="1080"/>
      <c r="AQ17" s="1080"/>
      <c r="AR17" s="1080"/>
      <c r="AS17" s="1080"/>
      <c r="AT17" s="1080"/>
      <c r="AU17" s="1077"/>
      <c r="AV17" s="1077"/>
      <c r="AW17" s="1077"/>
      <c r="AX17" s="1077"/>
      <c r="AY17" s="1078"/>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79"/>
      <c r="AL18" s="1080"/>
      <c r="AM18" s="1080"/>
      <c r="AN18" s="1080"/>
      <c r="AO18" s="1080"/>
      <c r="AP18" s="1080"/>
      <c r="AQ18" s="1080"/>
      <c r="AR18" s="1080"/>
      <c r="AS18" s="1080"/>
      <c r="AT18" s="1080"/>
      <c r="AU18" s="1077"/>
      <c r="AV18" s="1077"/>
      <c r="AW18" s="1077"/>
      <c r="AX18" s="1077"/>
      <c r="AY18" s="1078"/>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79"/>
      <c r="AL19" s="1080"/>
      <c r="AM19" s="1080"/>
      <c r="AN19" s="1080"/>
      <c r="AO19" s="1080"/>
      <c r="AP19" s="1080"/>
      <c r="AQ19" s="1080"/>
      <c r="AR19" s="1080"/>
      <c r="AS19" s="1080"/>
      <c r="AT19" s="1080"/>
      <c r="AU19" s="1077"/>
      <c r="AV19" s="1077"/>
      <c r="AW19" s="1077"/>
      <c r="AX19" s="1077"/>
      <c r="AY19" s="1078"/>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79"/>
      <c r="AL20" s="1080"/>
      <c r="AM20" s="1080"/>
      <c r="AN20" s="1080"/>
      <c r="AO20" s="1080"/>
      <c r="AP20" s="1080"/>
      <c r="AQ20" s="1080"/>
      <c r="AR20" s="1080"/>
      <c r="AS20" s="1080"/>
      <c r="AT20" s="1080"/>
      <c r="AU20" s="1077"/>
      <c r="AV20" s="1077"/>
      <c r="AW20" s="1077"/>
      <c r="AX20" s="1077"/>
      <c r="AY20" s="1078"/>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79"/>
      <c r="AL21" s="1080"/>
      <c r="AM21" s="1080"/>
      <c r="AN21" s="1080"/>
      <c r="AO21" s="1080"/>
      <c r="AP21" s="1080"/>
      <c r="AQ21" s="1080"/>
      <c r="AR21" s="1080"/>
      <c r="AS21" s="1080"/>
      <c r="AT21" s="1080"/>
      <c r="AU21" s="1077"/>
      <c r="AV21" s="1077"/>
      <c r="AW21" s="1077"/>
      <c r="AX21" s="1077"/>
      <c r="AY21" s="1078"/>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4"/>
      <c r="R22" s="1075"/>
      <c r="S22" s="1075"/>
      <c r="T22" s="1075"/>
      <c r="U22" s="1075"/>
      <c r="V22" s="1075"/>
      <c r="W22" s="1075"/>
      <c r="X22" s="1075"/>
      <c r="Y22" s="1075"/>
      <c r="Z22" s="1075"/>
      <c r="AA22" s="1075"/>
      <c r="AB22" s="1075"/>
      <c r="AC22" s="1075"/>
      <c r="AD22" s="1075"/>
      <c r="AE22" s="1076"/>
      <c r="AF22" s="1013"/>
      <c r="AG22" s="1014"/>
      <c r="AH22" s="1014"/>
      <c r="AI22" s="1014"/>
      <c r="AJ22" s="1015"/>
      <c r="AK22" s="1070"/>
      <c r="AL22" s="1071"/>
      <c r="AM22" s="1071"/>
      <c r="AN22" s="1071"/>
      <c r="AO22" s="1071"/>
      <c r="AP22" s="1071"/>
      <c r="AQ22" s="1071"/>
      <c r="AR22" s="1071"/>
      <c r="AS22" s="1071"/>
      <c r="AT22" s="1071"/>
      <c r="AU22" s="1072"/>
      <c r="AV22" s="1072"/>
      <c r="AW22" s="1072"/>
      <c r="AX22" s="1072"/>
      <c r="AY22" s="1073"/>
      <c r="AZ22" s="1029" t="s">
        <v>369</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370</v>
      </c>
      <c r="B23" s="938" t="s">
        <v>371</v>
      </c>
      <c r="C23" s="939"/>
      <c r="D23" s="939"/>
      <c r="E23" s="939"/>
      <c r="F23" s="939"/>
      <c r="G23" s="939"/>
      <c r="H23" s="939"/>
      <c r="I23" s="939"/>
      <c r="J23" s="939"/>
      <c r="K23" s="939"/>
      <c r="L23" s="939"/>
      <c r="M23" s="939"/>
      <c r="N23" s="939"/>
      <c r="O23" s="939"/>
      <c r="P23" s="940"/>
      <c r="Q23" s="1061">
        <v>17960</v>
      </c>
      <c r="R23" s="1062"/>
      <c r="S23" s="1062"/>
      <c r="T23" s="1062"/>
      <c r="U23" s="1062"/>
      <c r="V23" s="1062">
        <v>16167</v>
      </c>
      <c r="W23" s="1062"/>
      <c r="X23" s="1062"/>
      <c r="Y23" s="1062"/>
      <c r="Z23" s="1062"/>
      <c r="AA23" s="1062">
        <v>1792</v>
      </c>
      <c r="AB23" s="1062"/>
      <c r="AC23" s="1062"/>
      <c r="AD23" s="1062"/>
      <c r="AE23" s="1063"/>
      <c r="AF23" s="1064">
        <v>588</v>
      </c>
      <c r="AG23" s="1062"/>
      <c r="AH23" s="1062"/>
      <c r="AI23" s="1062"/>
      <c r="AJ23" s="1065"/>
      <c r="AK23" s="1066"/>
      <c r="AL23" s="1067"/>
      <c r="AM23" s="1067"/>
      <c r="AN23" s="1067"/>
      <c r="AO23" s="1067"/>
      <c r="AP23" s="1062">
        <v>13984</v>
      </c>
      <c r="AQ23" s="1062"/>
      <c r="AR23" s="1062"/>
      <c r="AS23" s="1062"/>
      <c r="AT23" s="1062"/>
      <c r="AU23" s="1068"/>
      <c r="AV23" s="1068"/>
      <c r="AW23" s="1068"/>
      <c r="AX23" s="1068"/>
      <c r="AY23" s="1069"/>
      <c r="AZ23" s="1058" t="s">
        <v>112</v>
      </c>
      <c r="BA23" s="1059"/>
      <c r="BB23" s="1059"/>
      <c r="BC23" s="1059"/>
      <c r="BD23" s="1060"/>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7" t="s">
        <v>372</v>
      </c>
      <c r="B24" s="1057"/>
      <c r="C24" s="1057"/>
      <c r="D24" s="1057"/>
      <c r="E24" s="1057"/>
      <c r="F24" s="1057"/>
      <c r="G24" s="1057"/>
      <c r="H24" s="1057"/>
      <c r="I24" s="1057"/>
      <c r="J24" s="1057"/>
      <c r="K24" s="1057"/>
      <c r="L24" s="1057"/>
      <c r="M24" s="1057"/>
      <c r="N24" s="1057"/>
      <c r="O24" s="1057"/>
      <c r="P24" s="1057"/>
      <c r="Q24" s="1057"/>
      <c r="R24" s="1057"/>
      <c r="S24" s="1057"/>
      <c r="T24" s="1057"/>
      <c r="U24" s="1057"/>
      <c r="V24" s="1057"/>
      <c r="W24" s="1057"/>
      <c r="X24" s="1057"/>
      <c r="Y24" s="1057"/>
      <c r="Z24" s="1057"/>
      <c r="AA24" s="1057"/>
      <c r="AB24" s="1057"/>
      <c r="AC24" s="1057"/>
      <c r="AD24" s="1057"/>
      <c r="AE24" s="1057"/>
      <c r="AF24" s="1057"/>
      <c r="AG24" s="1057"/>
      <c r="AH24" s="1057"/>
      <c r="AI24" s="1057"/>
      <c r="AJ24" s="1057"/>
      <c r="AK24" s="1057"/>
      <c r="AL24" s="1057"/>
      <c r="AM24" s="1057"/>
      <c r="AN24" s="1057"/>
      <c r="AO24" s="1057"/>
      <c r="AP24" s="1057"/>
      <c r="AQ24" s="1057"/>
      <c r="AR24" s="1057"/>
      <c r="AS24" s="1057"/>
      <c r="AT24" s="1057"/>
      <c r="AU24" s="1057"/>
      <c r="AV24" s="1057"/>
      <c r="AW24" s="1057"/>
      <c r="AX24" s="1057"/>
      <c r="AY24" s="1057"/>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6" t="s">
        <v>373</v>
      </c>
      <c r="B25" s="1056"/>
      <c r="C25" s="1056"/>
      <c r="D25" s="1056"/>
      <c r="E25" s="1056"/>
      <c r="F25" s="1056"/>
      <c r="G25" s="1056"/>
      <c r="H25" s="1056"/>
      <c r="I25" s="1056"/>
      <c r="J25" s="1056"/>
      <c r="K25" s="1056"/>
      <c r="L25" s="1056"/>
      <c r="M25" s="1056"/>
      <c r="N25" s="1056"/>
      <c r="O25" s="1056"/>
      <c r="P25" s="1056"/>
      <c r="Q25" s="1056"/>
      <c r="R25" s="1056"/>
      <c r="S25" s="1056"/>
      <c r="T25" s="1056"/>
      <c r="U25" s="1056"/>
      <c r="V25" s="1056"/>
      <c r="W25" s="1056"/>
      <c r="X25" s="1056"/>
      <c r="Y25" s="1056"/>
      <c r="Z25" s="1056"/>
      <c r="AA25" s="1056"/>
      <c r="AB25" s="1056"/>
      <c r="AC25" s="1056"/>
      <c r="AD25" s="1056"/>
      <c r="AE25" s="1056"/>
      <c r="AF25" s="1056"/>
      <c r="AG25" s="1056"/>
      <c r="AH25" s="1056"/>
      <c r="AI25" s="1056"/>
      <c r="AJ25" s="1056"/>
      <c r="AK25" s="1056"/>
      <c r="AL25" s="1056"/>
      <c r="AM25" s="1056"/>
      <c r="AN25" s="1056"/>
      <c r="AO25" s="1056"/>
      <c r="AP25" s="1056"/>
      <c r="AQ25" s="1056"/>
      <c r="AR25" s="1056"/>
      <c r="AS25" s="1056"/>
      <c r="AT25" s="1056"/>
      <c r="AU25" s="1056"/>
      <c r="AV25" s="1056"/>
      <c r="AW25" s="1056"/>
      <c r="AX25" s="1056"/>
      <c r="AY25" s="1056"/>
      <c r="AZ25" s="1056"/>
      <c r="BA25" s="1056"/>
      <c r="BB25" s="1056"/>
      <c r="BC25" s="1056"/>
      <c r="BD25" s="1056"/>
      <c r="BE25" s="1056"/>
      <c r="BF25" s="1056"/>
      <c r="BG25" s="1056"/>
      <c r="BH25" s="1056"/>
      <c r="BI25" s="1056"/>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348</v>
      </c>
      <c r="B26" s="990"/>
      <c r="C26" s="990"/>
      <c r="D26" s="990"/>
      <c r="E26" s="990"/>
      <c r="F26" s="990"/>
      <c r="G26" s="990"/>
      <c r="H26" s="990"/>
      <c r="I26" s="990"/>
      <c r="J26" s="990"/>
      <c r="K26" s="990"/>
      <c r="L26" s="990"/>
      <c r="M26" s="990"/>
      <c r="N26" s="990"/>
      <c r="O26" s="990"/>
      <c r="P26" s="991"/>
      <c r="Q26" s="995" t="s">
        <v>374</v>
      </c>
      <c r="R26" s="996"/>
      <c r="S26" s="996"/>
      <c r="T26" s="996"/>
      <c r="U26" s="997"/>
      <c r="V26" s="995" t="s">
        <v>375</v>
      </c>
      <c r="W26" s="996"/>
      <c r="X26" s="996"/>
      <c r="Y26" s="996"/>
      <c r="Z26" s="997"/>
      <c r="AA26" s="995" t="s">
        <v>376</v>
      </c>
      <c r="AB26" s="996"/>
      <c r="AC26" s="996"/>
      <c r="AD26" s="996"/>
      <c r="AE26" s="996"/>
      <c r="AF26" s="1052" t="s">
        <v>377</v>
      </c>
      <c r="AG26" s="1002"/>
      <c r="AH26" s="1002"/>
      <c r="AI26" s="1002"/>
      <c r="AJ26" s="1053"/>
      <c r="AK26" s="996" t="s">
        <v>378</v>
      </c>
      <c r="AL26" s="996"/>
      <c r="AM26" s="996"/>
      <c r="AN26" s="996"/>
      <c r="AO26" s="997"/>
      <c r="AP26" s="995" t="s">
        <v>379</v>
      </c>
      <c r="AQ26" s="996"/>
      <c r="AR26" s="996"/>
      <c r="AS26" s="996"/>
      <c r="AT26" s="997"/>
      <c r="AU26" s="995" t="s">
        <v>380</v>
      </c>
      <c r="AV26" s="996"/>
      <c r="AW26" s="996"/>
      <c r="AX26" s="996"/>
      <c r="AY26" s="997"/>
      <c r="AZ26" s="995" t="s">
        <v>381</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4"/>
      <c r="AG27" s="1005"/>
      <c r="AH27" s="1005"/>
      <c r="AI27" s="1005"/>
      <c r="AJ27" s="1055"/>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3" t="s">
        <v>382</v>
      </c>
      <c r="C28" s="1044"/>
      <c r="D28" s="1044"/>
      <c r="E28" s="1044"/>
      <c r="F28" s="1044"/>
      <c r="G28" s="1044"/>
      <c r="H28" s="1044"/>
      <c r="I28" s="1044"/>
      <c r="J28" s="1044"/>
      <c r="K28" s="1044"/>
      <c r="L28" s="1044"/>
      <c r="M28" s="1044"/>
      <c r="N28" s="1044"/>
      <c r="O28" s="1044"/>
      <c r="P28" s="1045"/>
      <c r="Q28" s="1046">
        <v>4577</v>
      </c>
      <c r="R28" s="1047"/>
      <c r="S28" s="1047"/>
      <c r="T28" s="1047"/>
      <c r="U28" s="1047"/>
      <c r="V28" s="1047">
        <v>4555</v>
      </c>
      <c r="W28" s="1047"/>
      <c r="X28" s="1047"/>
      <c r="Y28" s="1047"/>
      <c r="Z28" s="1047"/>
      <c r="AA28" s="1047">
        <v>23</v>
      </c>
      <c r="AB28" s="1047"/>
      <c r="AC28" s="1047"/>
      <c r="AD28" s="1047"/>
      <c r="AE28" s="1048"/>
      <c r="AF28" s="1049">
        <v>23</v>
      </c>
      <c r="AG28" s="1047"/>
      <c r="AH28" s="1047"/>
      <c r="AI28" s="1047"/>
      <c r="AJ28" s="1050"/>
      <c r="AK28" s="1051">
        <v>306</v>
      </c>
      <c r="AL28" s="1040"/>
      <c r="AM28" s="1040"/>
      <c r="AN28" s="1040"/>
      <c r="AO28" s="1040"/>
      <c r="AP28" s="1040" t="s">
        <v>539</v>
      </c>
      <c r="AQ28" s="1040"/>
      <c r="AR28" s="1040"/>
      <c r="AS28" s="1040"/>
      <c r="AT28" s="1040"/>
      <c r="AU28" s="1040" t="s">
        <v>535</v>
      </c>
      <c r="AV28" s="1040"/>
      <c r="AW28" s="1040"/>
      <c r="AX28" s="1040"/>
      <c r="AY28" s="1040"/>
      <c r="AZ28" s="1040" t="s">
        <v>535</v>
      </c>
      <c r="BA28" s="1040"/>
      <c r="BB28" s="1040"/>
      <c r="BC28" s="1040"/>
      <c r="BD28" s="1040"/>
      <c r="BE28" s="1041"/>
      <c r="BF28" s="1041"/>
      <c r="BG28" s="1041"/>
      <c r="BH28" s="1041"/>
      <c r="BI28" s="1042"/>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383</v>
      </c>
      <c r="C29" s="1032"/>
      <c r="D29" s="1032"/>
      <c r="E29" s="1032"/>
      <c r="F29" s="1032"/>
      <c r="G29" s="1032"/>
      <c r="H29" s="1032"/>
      <c r="I29" s="1032"/>
      <c r="J29" s="1032"/>
      <c r="K29" s="1032"/>
      <c r="L29" s="1032"/>
      <c r="M29" s="1032"/>
      <c r="N29" s="1032"/>
      <c r="O29" s="1032"/>
      <c r="P29" s="1033"/>
      <c r="Q29" s="1037">
        <v>373</v>
      </c>
      <c r="R29" s="1038"/>
      <c r="S29" s="1038"/>
      <c r="T29" s="1038"/>
      <c r="U29" s="1038"/>
      <c r="V29" s="1038">
        <v>369</v>
      </c>
      <c r="W29" s="1038"/>
      <c r="X29" s="1038"/>
      <c r="Y29" s="1038"/>
      <c r="Z29" s="1038"/>
      <c r="AA29" s="1038">
        <v>4</v>
      </c>
      <c r="AB29" s="1038"/>
      <c r="AC29" s="1038"/>
      <c r="AD29" s="1038"/>
      <c r="AE29" s="1039"/>
      <c r="AF29" s="1013">
        <v>4</v>
      </c>
      <c r="AG29" s="1014"/>
      <c r="AH29" s="1014"/>
      <c r="AI29" s="1014"/>
      <c r="AJ29" s="1015"/>
      <c r="AK29" s="974">
        <v>96</v>
      </c>
      <c r="AL29" s="965"/>
      <c r="AM29" s="965"/>
      <c r="AN29" s="965"/>
      <c r="AO29" s="965"/>
      <c r="AP29" s="965" t="s">
        <v>539</v>
      </c>
      <c r="AQ29" s="965"/>
      <c r="AR29" s="965"/>
      <c r="AS29" s="965"/>
      <c r="AT29" s="965"/>
      <c r="AU29" s="965" t="s">
        <v>535</v>
      </c>
      <c r="AV29" s="965"/>
      <c r="AW29" s="965"/>
      <c r="AX29" s="965"/>
      <c r="AY29" s="965"/>
      <c r="AZ29" s="965" t="s">
        <v>535</v>
      </c>
      <c r="BA29" s="965"/>
      <c r="BB29" s="965"/>
      <c r="BC29" s="965"/>
      <c r="BD29" s="965"/>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384</v>
      </c>
      <c r="C30" s="1032"/>
      <c r="D30" s="1032"/>
      <c r="E30" s="1032"/>
      <c r="F30" s="1032"/>
      <c r="G30" s="1032"/>
      <c r="H30" s="1032"/>
      <c r="I30" s="1032"/>
      <c r="J30" s="1032"/>
      <c r="K30" s="1032"/>
      <c r="L30" s="1032"/>
      <c r="M30" s="1032"/>
      <c r="N30" s="1032"/>
      <c r="O30" s="1032"/>
      <c r="P30" s="1033"/>
      <c r="Q30" s="1037">
        <v>3558</v>
      </c>
      <c r="R30" s="1038"/>
      <c r="S30" s="1038"/>
      <c r="T30" s="1038"/>
      <c r="U30" s="1038"/>
      <c r="V30" s="1038">
        <v>3477</v>
      </c>
      <c r="W30" s="1038"/>
      <c r="X30" s="1038"/>
      <c r="Y30" s="1038"/>
      <c r="Z30" s="1038"/>
      <c r="AA30" s="1038">
        <v>81</v>
      </c>
      <c r="AB30" s="1038"/>
      <c r="AC30" s="1038"/>
      <c r="AD30" s="1038"/>
      <c r="AE30" s="1039"/>
      <c r="AF30" s="1013">
        <v>81</v>
      </c>
      <c r="AG30" s="1014"/>
      <c r="AH30" s="1014"/>
      <c r="AI30" s="1014"/>
      <c r="AJ30" s="1015"/>
      <c r="AK30" s="974">
        <v>497</v>
      </c>
      <c r="AL30" s="965"/>
      <c r="AM30" s="965"/>
      <c r="AN30" s="965"/>
      <c r="AO30" s="965"/>
      <c r="AP30" s="965" t="s">
        <v>539</v>
      </c>
      <c r="AQ30" s="965"/>
      <c r="AR30" s="965"/>
      <c r="AS30" s="965"/>
      <c r="AT30" s="965"/>
      <c r="AU30" s="965" t="s">
        <v>535</v>
      </c>
      <c r="AV30" s="965"/>
      <c r="AW30" s="965"/>
      <c r="AX30" s="965"/>
      <c r="AY30" s="965"/>
      <c r="AZ30" s="965" t="s">
        <v>535</v>
      </c>
      <c r="BA30" s="965"/>
      <c r="BB30" s="965"/>
      <c r="BC30" s="965"/>
      <c r="BD30" s="965"/>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385</v>
      </c>
      <c r="C31" s="1032"/>
      <c r="D31" s="1032"/>
      <c r="E31" s="1032"/>
      <c r="F31" s="1032"/>
      <c r="G31" s="1032"/>
      <c r="H31" s="1032"/>
      <c r="I31" s="1032"/>
      <c r="J31" s="1032"/>
      <c r="K31" s="1032"/>
      <c r="L31" s="1032"/>
      <c r="M31" s="1032"/>
      <c r="N31" s="1032"/>
      <c r="O31" s="1032"/>
      <c r="P31" s="1033"/>
      <c r="Q31" s="1037">
        <v>884</v>
      </c>
      <c r="R31" s="1038"/>
      <c r="S31" s="1038"/>
      <c r="T31" s="1038"/>
      <c r="U31" s="1038"/>
      <c r="V31" s="1038">
        <v>742</v>
      </c>
      <c r="W31" s="1038"/>
      <c r="X31" s="1038"/>
      <c r="Y31" s="1038"/>
      <c r="Z31" s="1038"/>
      <c r="AA31" s="1038">
        <v>142</v>
      </c>
      <c r="AB31" s="1038"/>
      <c r="AC31" s="1038"/>
      <c r="AD31" s="1038"/>
      <c r="AE31" s="1039"/>
      <c r="AF31" s="1013">
        <v>1689</v>
      </c>
      <c r="AG31" s="1014"/>
      <c r="AH31" s="1014"/>
      <c r="AI31" s="1014"/>
      <c r="AJ31" s="1015"/>
      <c r="AK31" s="974">
        <v>14</v>
      </c>
      <c r="AL31" s="965"/>
      <c r="AM31" s="965"/>
      <c r="AN31" s="965"/>
      <c r="AO31" s="965"/>
      <c r="AP31" s="965">
        <v>2417</v>
      </c>
      <c r="AQ31" s="965"/>
      <c r="AR31" s="965"/>
      <c r="AS31" s="965"/>
      <c r="AT31" s="965"/>
      <c r="AU31" s="965">
        <v>48</v>
      </c>
      <c r="AV31" s="965"/>
      <c r="AW31" s="965"/>
      <c r="AX31" s="965"/>
      <c r="AY31" s="965"/>
      <c r="AZ31" s="1036" t="s">
        <v>535</v>
      </c>
      <c r="BA31" s="1036"/>
      <c r="BB31" s="1036"/>
      <c r="BC31" s="1036"/>
      <c r="BD31" s="1036"/>
      <c r="BE31" s="1026" t="s">
        <v>386</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387</v>
      </c>
      <c r="C32" s="1032"/>
      <c r="D32" s="1032"/>
      <c r="E32" s="1032"/>
      <c r="F32" s="1032"/>
      <c r="G32" s="1032"/>
      <c r="H32" s="1032"/>
      <c r="I32" s="1032"/>
      <c r="J32" s="1032"/>
      <c r="K32" s="1032"/>
      <c r="L32" s="1032"/>
      <c r="M32" s="1032"/>
      <c r="N32" s="1032"/>
      <c r="O32" s="1032"/>
      <c r="P32" s="1033"/>
      <c r="Q32" s="1037">
        <f>994+185+1</f>
        <v>1180</v>
      </c>
      <c r="R32" s="1038"/>
      <c r="S32" s="1038"/>
      <c r="T32" s="1038"/>
      <c r="U32" s="1038"/>
      <c r="V32" s="1038">
        <f>814+177</f>
        <v>991</v>
      </c>
      <c r="W32" s="1038"/>
      <c r="X32" s="1038"/>
      <c r="Y32" s="1038"/>
      <c r="Z32" s="1038"/>
      <c r="AA32" s="1038">
        <f>181+8</f>
        <v>189</v>
      </c>
      <c r="AB32" s="1038"/>
      <c r="AC32" s="1038"/>
      <c r="AD32" s="1038"/>
      <c r="AE32" s="1039"/>
      <c r="AF32" s="1013">
        <v>481</v>
      </c>
      <c r="AG32" s="1014"/>
      <c r="AH32" s="1014"/>
      <c r="AI32" s="1014"/>
      <c r="AJ32" s="1015"/>
      <c r="AK32" s="974">
        <v>830</v>
      </c>
      <c r="AL32" s="965"/>
      <c r="AM32" s="965"/>
      <c r="AN32" s="965"/>
      <c r="AO32" s="965"/>
      <c r="AP32" s="965">
        <f>9483+2280</f>
        <v>11763</v>
      </c>
      <c r="AQ32" s="965"/>
      <c r="AR32" s="965"/>
      <c r="AS32" s="965"/>
      <c r="AT32" s="965"/>
      <c r="AU32" s="965">
        <v>8740</v>
      </c>
      <c r="AV32" s="965"/>
      <c r="AW32" s="965"/>
      <c r="AX32" s="965"/>
      <c r="AY32" s="965"/>
      <c r="AZ32" s="1036" t="s">
        <v>535</v>
      </c>
      <c r="BA32" s="1036"/>
      <c r="BB32" s="1036"/>
      <c r="BC32" s="1036"/>
      <c r="BD32" s="1036"/>
      <c r="BE32" s="1026" t="s">
        <v>386</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388</v>
      </c>
      <c r="C33" s="1032"/>
      <c r="D33" s="1032"/>
      <c r="E33" s="1032"/>
      <c r="F33" s="1032"/>
      <c r="G33" s="1032"/>
      <c r="H33" s="1032"/>
      <c r="I33" s="1032"/>
      <c r="J33" s="1032"/>
      <c r="K33" s="1032"/>
      <c r="L33" s="1032"/>
      <c r="M33" s="1032"/>
      <c r="N33" s="1032"/>
      <c r="O33" s="1032"/>
      <c r="P33" s="1033"/>
      <c r="Q33" s="1037">
        <v>274</v>
      </c>
      <c r="R33" s="1038"/>
      <c r="S33" s="1038"/>
      <c r="T33" s="1038"/>
      <c r="U33" s="1038"/>
      <c r="V33" s="1038">
        <v>268</v>
      </c>
      <c r="W33" s="1038"/>
      <c r="X33" s="1038"/>
      <c r="Y33" s="1038"/>
      <c r="Z33" s="1038"/>
      <c r="AA33" s="1038">
        <v>6</v>
      </c>
      <c r="AB33" s="1038"/>
      <c r="AC33" s="1038"/>
      <c r="AD33" s="1038"/>
      <c r="AE33" s="1039"/>
      <c r="AF33" s="1013">
        <v>6</v>
      </c>
      <c r="AG33" s="1014"/>
      <c r="AH33" s="1014"/>
      <c r="AI33" s="1014"/>
      <c r="AJ33" s="1015"/>
      <c r="AK33" s="974">
        <v>165</v>
      </c>
      <c r="AL33" s="965"/>
      <c r="AM33" s="965"/>
      <c r="AN33" s="965"/>
      <c r="AO33" s="965"/>
      <c r="AP33" s="965">
        <v>1800</v>
      </c>
      <c r="AQ33" s="965"/>
      <c r="AR33" s="965"/>
      <c r="AS33" s="965"/>
      <c r="AT33" s="965"/>
      <c r="AU33" s="965">
        <v>1404</v>
      </c>
      <c r="AV33" s="965"/>
      <c r="AW33" s="965"/>
      <c r="AX33" s="965"/>
      <c r="AY33" s="965"/>
      <c r="AZ33" s="1036" t="s">
        <v>535</v>
      </c>
      <c r="BA33" s="1036"/>
      <c r="BB33" s="1036"/>
      <c r="BC33" s="1036"/>
      <c r="BD33" s="1036"/>
      <c r="BE33" s="1026" t="s">
        <v>389</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390</v>
      </c>
      <c r="C34" s="1032"/>
      <c r="D34" s="1032"/>
      <c r="E34" s="1032"/>
      <c r="F34" s="1032"/>
      <c r="G34" s="1032"/>
      <c r="H34" s="1032"/>
      <c r="I34" s="1032"/>
      <c r="J34" s="1032"/>
      <c r="K34" s="1032"/>
      <c r="L34" s="1032"/>
      <c r="M34" s="1032"/>
      <c r="N34" s="1032"/>
      <c r="O34" s="1032"/>
      <c r="P34" s="1033"/>
      <c r="Q34" s="1037">
        <v>121</v>
      </c>
      <c r="R34" s="1038"/>
      <c r="S34" s="1038"/>
      <c r="T34" s="1038"/>
      <c r="U34" s="1038"/>
      <c r="V34" s="1038">
        <v>112</v>
      </c>
      <c r="W34" s="1038"/>
      <c r="X34" s="1038"/>
      <c r="Y34" s="1038"/>
      <c r="Z34" s="1038"/>
      <c r="AA34" s="1038">
        <v>9</v>
      </c>
      <c r="AB34" s="1038"/>
      <c r="AC34" s="1038"/>
      <c r="AD34" s="1038"/>
      <c r="AE34" s="1039"/>
      <c r="AF34" s="1013">
        <v>9</v>
      </c>
      <c r="AG34" s="1014"/>
      <c r="AH34" s="1014"/>
      <c r="AI34" s="1014"/>
      <c r="AJ34" s="1015"/>
      <c r="AK34" s="974" t="s">
        <v>535</v>
      </c>
      <c r="AL34" s="965"/>
      <c r="AM34" s="965"/>
      <c r="AN34" s="965"/>
      <c r="AO34" s="965"/>
      <c r="AP34" s="965" t="s">
        <v>539</v>
      </c>
      <c r="AQ34" s="965"/>
      <c r="AR34" s="965"/>
      <c r="AS34" s="965"/>
      <c r="AT34" s="965"/>
      <c r="AU34" s="965" t="s">
        <v>535</v>
      </c>
      <c r="AV34" s="965"/>
      <c r="AW34" s="965"/>
      <c r="AX34" s="965"/>
      <c r="AY34" s="965"/>
      <c r="AZ34" s="1036" t="s">
        <v>535</v>
      </c>
      <c r="BA34" s="1036"/>
      <c r="BB34" s="1036"/>
      <c r="BC34" s="1036"/>
      <c r="BD34" s="1036"/>
      <c r="BE34" s="1026" t="s">
        <v>389</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391</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370</v>
      </c>
      <c r="B63" s="938" t="s">
        <v>392</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2291</v>
      </c>
      <c r="AG63" s="953"/>
      <c r="AH63" s="953"/>
      <c r="AI63" s="953"/>
      <c r="AJ63" s="1024"/>
      <c r="AK63" s="1025"/>
      <c r="AL63" s="957"/>
      <c r="AM63" s="957"/>
      <c r="AN63" s="957"/>
      <c r="AO63" s="957"/>
      <c r="AP63" s="953">
        <v>15980</v>
      </c>
      <c r="AQ63" s="953"/>
      <c r="AR63" s="953"/>
      <c r="AS63" s="953"/>
      <c r="AT63" s="953"/>
      <c r="AU63" s="953">
        <f>+AU31+AU32+AU33</f>
        <v>10192</v>
      </c>
      <c r="AV63" s="953"/>
      <c r="AW63" s="953"/>
      <c r="AX63" s="953"/>
      <c r="AY63" s="953"/>
      <c r="AZ63" s="1019"/>
      <c r="BA63" s="1019"/>
      <c r="BB63" s="1019"/>
      <c r="BC63" s="1019"/>
      <c r="BD63" s="1019"/>
      <c r="BE63" s="954"/>
      <c r="BF63" s="954"/>
      <c r="BG63" s="954"/>
      <c r="BH63" s="954"/>
      <c r="BI63" s="955"/>
      <c r="BJ63" s="1020" t="s">
        <v>112</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394</v>
      </c>
      <c r="B66" s="990"/>
      <c r="C66" s="990"/>
      <c r="D66" s="990"/>
      <c r="E66" s="990"/>
      <c r="F66" s="990"/>
      <c r="G66" s="990"/>
      <c r="H66" s="990"/>
      <c r="I66" s="990"/>
      <c r="J66" s="990"/>
      <c r="K66" s="990"/>
      <c r="L66" s="990"/>
      <c r="M66" s="990"/>
      <c r="N66" s="990"/>
      <c r="O66" s="990"/>
      <c r="P66" s="991"/>
      <c r="Q66" s="995" t="s">
        <v>374</v>
      </c>
      <c r="R66" s="996"/>
      <c r="S66" s="996"/>
      <c r="T66" s="996"/>
      <c r="U66" s="997"/>
      <c r="V66" s="995" t="s">
        <v>375</v>
      </c>
      <c r="W66" s="996"/>
      <c r="X66" s="996"/>
      <c r="Y66" s="996"/>
      <c r="Z66" s="997"/>
      <c r="AA66" s="995" t="s">
        <v>376</v>
      </c>
      <c r="AB66" s="996"/>
      <c r="AC66" s="996"/>
      <c r="AD66" s="996"/>
      <c r="AE66" s="997"/>
      <c r="AF66" s="1001" t="s">
        <v>377</v>
      </c>
      <c r="AG66" s="1002"/>
      <c r="AH66" s="1002"/>
      <c r="AI66" s="1002"/>
      <c r="AJ66" s="1003"/>
      <c r="AK66" s="995" t="s">
        <v>378</v>
      </c>
      <c r="AL66" s="990"/>
      <c r="AM66" s="990"/>
      <c r="AN66" s="990"/>
      <c r="AO66" s="991"/>
      <c r="AP66" s="995" t="s">
        <v>379</v>
      </c>
      <c r="AQ66" s="996"/>
      <c r="AR66" s="996"/>
      <c r="AS66" s="996"/>
      <c r="AT66" s="997"/>
      <c r="AU66" s="995" t="s">
        <v>395</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540</v>
      </c>
      <c r="C68" s="980"/>
      <c r="D68" s="980"/>
      <c r="E68" s="980"/>
      <c r="F68" s="980"/>
      <c r="G68" s="980"/>
      <c r="H68" s="980"/>
      <c r="I68" s="980"/>
      <c r="J68" s="980"/>
      <c r="K68" s="980"/>
      <c r="L68" s="980"/>
      <c r="M68" s="980"/>
      <c r="N68" s="980"/>
      <c r="O68" s="980"/>
      <c r="P68" s="981"/>
      <c r="Q68" s="982">
        <v>1739</v>
      </c>
      <c r="R68" s="976"/>
      <c r="S68" s="976"/>
      <c r="T68" s="976"/>
      <c r="U68" s="976"/>
      <c r="V68" s="976">
        <v>1738</v>
      </c>
      <c r="W68" s="976"/>
      <c r="X68" s="976"/>
      <c r="Y68" s="976"/>
      <c r="Z68" s="976"/>
      <c r="AA68" s="976">
        <v>1</v>
      </c>
      <c r="AB68" s="976"/>
      <c r="AC68" s="976"/>
      <c r="AD68" s="976"/>
      <c r="AE68" s="976"/>
      <c r="AF68" s="976">
        <v>1</v>
      </c>
      <c r="AG68" s="976"/>
      <c r="AH68" s="976"/>
      <c r="AI68" s="976"/>
      <c r="AJ68" s="976"/>
      <c r="AK68" s="976">
        <v>0</v>
      </c>
      <c r="AL68" s="976"/>
      <c r="AM68" s="976"/>
      <c r="AN68" s="976"/>
      <c r="AO68" s="976"/>
      <c r="AP68" s="976" t="s">
        <v>539</v>
      </c>
      <c r="AQ68" s="976"/>
      <c r="AR68" s="976"/>
      <c r="AS68" s="976"/>
      <c r="AT68" s="976"/>
      <c r="AU68" s="976" t="s">
        <v>535</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541</v>
      </c>
      <c r="C69" s="969"/>
      <c r="D69" s="969"/>
      <c r="E69" s="969"/>
      <c r="F69" s="969"/>
      <c r="G69" s="969"/>
      <c r="H69" s="969"/>
      <c r="I69" s="969"/>
      <c r="J69" s="969"/>
      <c r="K69" s="969"/>
      <c r="L69" s="969"/>
      <c r="M69" s="969"/>
      <c r="N69" s="969"/>
      <c r="O69" s="969"/>
      <c r="P69" s="970"/>
      <c r="Q69" s="971">
        <v>2464</v>
      </c>
      <c r="R69" s="965"/>
      <c r="S69" s="965"/>
      <c r="T69" s="965"/>
      <c r="U69" s="965"/>
      <c r="V69" s="965">
        <v>2355</v>
      </c>
      <c r="W69" s="965"/>
      <c r="X69" s="965"/>
      <c r="Y69" s="965"/>
      <c r="Z69" s="965"/>
      <c r="AA69" s="965">
        <v>109</v>
      </c>
      <c r="AB69" s="965"/>
      <c r="AC69" s="965"/>
      <c r="AD69" s="965"/>
      <c r="AE69" s="965"/>
      <c r="AF69" s="965">
        <v>3</v>
      </c>
      <c r="AG69" s="965"/>
      <c r="AH69" s="965"/>
      <c r="AI69" s="965"/>
      <c r="AJ69" s="965"/>
      <c r="AK69" s="965">
        <v>0</v>
      </c>
      <c r="AL69" s="965"/>
      <c r="AM69" s="965"/>
      <c r="AN69" s="965"/>
      <c r="AO69" s="965"/>
      <c r="AP69" s="965">
        <v>1</v>
      </c>
      <c r="AQ69" s="965"/>
      <c r="AR69" s="965"/>
      <c r="AS69" s="965"/>
      <c r="AT69" s="965"/>
      <c r="AU69" s="965">
        <v>1</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542</v>
      </c>
      <c r="C70" s="969"/>
      <c r="D70" s="969"/>
      <c r="E70" s="969"/>
      <c r="F70" s="969"/>
      <c r="G70" s="969"/>
      <c r="H70" s="969"/>
      <c r="I70" s="969"/>
      <c r="J70" s="969"/>
      <c r="K70" s="969"/>
      <c r="L70" s="969"/>
      <c r="M70" s="969"/>
      <c r="N70" s="969"/>
      <c r="O70" s="969"/>
      <c r="P70" s="970"/>
      <c r="Q70" s="971">
        <v>224</v>
      </c>
      <c r="R70" s="965"/>
      <c r="S70" s="965"/>
      <c r="T70" s="965"/>
      <c r="U70" s="965"/>
      <c r="V70" s="965">
        <v>223</v>
      </c>
      <c r="W70" s="965"/>
      <c r="X70" s="965"/>
      <c r="Y70" s="965"/>
      <c r="Z70" s="965"/>
      <c r="AA70" s="965">
        <v>1</v>
      </c>
      <c r="AB70" s="965"/>
      <c r="AC70" s="965"/>
      <c r="AD70" s="965"/>
      <c r="AE70" s="965"/>
      <c r="AF70" s="965">
        <v>1</v>
      </c>
      <c r="AG70" s="965"/>
      <c r="AH70" s="965"/>
      <c r="AI70" s="965"/>
      <c r="AJ70" s="965"/>
      <c r="AK70" s="965">
        <v>0</v>
      </c>
      <c r="AL70" s="965"/>
      <c r="AM70" s="965"/>
      <c r="AN70" s="965"/>
      <c r="AO70" s="965"/>
      <c r="AP70" s="965" t="s">
        <v>539</v>
      </c>
      <c r="AQ70" s="965"/>
      <c r="AR70" s="965"/>
      <c r="AS70" s="965"/>
      <c r="AT70" s="965"/>
      <c r="AU70" s="965" t="s">
        <v>535</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543</v>
      </c>
      <c r="C71" s="969"/>
      <c r="D71" s="969"/>
      <c r="E71" s="969"/>
      <c r="F71" s="969"/>
      <c r="G71" s="969"/>
      <c r="H71" s="969"/>
      <c r="I71" s="969"/>
      <c r="J71" s="969"/>
      <c r="K71" s="969"/>
      <c r="L71" s="969"/>
      <c r="M71" s="969"/>
      <c r="N71" s="969"/>
      <c r="O71" s="969"/>
      <c r="P71" s="970"/>
      <c r="Q71" s="971">
        <v>920</v>
      </c>
      <c r="R71" s="965"/>
      <c r="S71" s="965"/>
      <c r="T71" s="965"/>
      <c r="U71" s="965"/>
      <c r="V71" s="965">
        <v>916</v>
      </c>
      <c r="W71" s="965"/>
      <c r="X71" s="965"/>
      <c r="Y71" s="965"/>
      <c r="Z71" s="965"/>
      <c r="AA71" s="965">
        <v>4</v>
      </c>
      <c r="AB71" s="965"/>
      <c r="AC71" s="965"/>
      <c r="AD71" s="965"/>
      <c r="AE71" s="965"/>
      <c r="AF71" s="965">
        <v>4</v>
      </c>
      <c r="AG71" s="965"/>
      <c r="AH71" s="965"/>
      <c r="AI71" s="965"/>
      <c r="AJ71" s="965"/>
      <c r="AK71" s="965">
        <v>22</v>
      </c>
      <c r="AL71" s="965"/>
      <c r="AM71" s="965"/>
      <c r="AN71" s="965"/>
      <c r="AO71" s="965"/>
      <c r="AP71" s="965" t="s">
        <v>539</v>
      </c>
      <c r="AQ71" s="965"/>
      <c r="AR71" s="965"/>
      <c r="AS71" s="965"/>
      <c r="AT71" s="965"/>
      <c r="AU71" s="965" t="s">
        <v>535</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544</v>
      </c>
      <c r="C72" s="969"/>
      <c r="D72" s="969"/>
      <c r="E72" s="969"/>
      <c r="F72" s="969"/>
      <c r="G72" s="969"/>
      <c r="H72" s="969"/>
      <c r="I72" s="969"/>
      <c r="J72" s="969"/>
      <c r="K72" s="969"/>
      <c r="L72" s="969"/>
      <c r="M72" s="969"/>
      <c r="N72" s="969"/>
      <c r="O72" s="969"/>
      <c r="P72" s="970"/>
      <c r="Q72" s="971">
        <v>196</v>
      </c>
      <c r="R72" s="965"/>
      <c r="S72" s="965"/>
      <c r="T72" s="965"/>
      <c r="U72" s="965"/>
      <c r="V72" s="965">
        <v>195</v>
      </c>
      <c r="W72" s="965"/>
      <c r="X72" s="965"/>
      <c r="Y72" s="965"/>
      <c r="Z72" s="965"/>
      <c r="AA72" s="965">
        <v>1</v>
      </c>
      <c r="AB72" s="965"/>
      <c r="AC72" s="965"/>
      <c r="AD72" s="965"/>
      <c r="AE72" s="965"/>
      <c r="AF72" s="965">
        <v>1</v>
      </c>
      <c r="AG72" s="965"/>
      <c r="AH72" s="965"/>
      <c r="AI72" s="965"/>
      <c r="AJ72" s="965"/>
      <c r="AK72" s="965">
        <v>0</v>
      </c>
      <c r="AL72" s="965"/>
      <c r="AM72" s="965"/>
      <c r="AN72" s="965"/>
      <c r="AO72" s="965"/>
      <c r="AP72" s="965" t="s">
        <v>539</v>
      </c>
      <c r="AQ72" s="965"/>
      <c r="AR72" s="965"/>
      <c r="AS72" s="965"/>
      <c r="AT72" s="965"/>
      <c r="AU72" s="965" t="s">
        <v>535</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545</v>
      </c>
      <c r="C73" s="969"/>
      <c r="D73" s="969"/>
      <c r="E73" s="969"/>
      <c r="F73" s="969"/>
      <c r="G73" s="969"/>
      <c r="H73" s="969"/>
      <c r="I73" s="969"/>
      <c r="J73" s="969"/>
      <c r="K73" s="969"/>
      <c r="L73" s="969"/>
      <c r="M73" s="969"/>
      <c r="N73" s="969"/>
      <c r="O73" s="969"/>
      <c r="P73" s="970"/>
      <c r="Q73" s="971">
        <v>131</v>
      </c>
      <c r="R73" s="965"/>
      <c r="S73" s="965"/>
      <c r="T73" s="965"/>
      <c r="U73" s="965"/>
      <c r="V73" s="965">
        <v>131</v>
      </c>
      <c r="W73" s="965"/>
      <c r="X73" s="965"/>
      <c r="Y73" s="965"/>
      <c r="Z73" s="965"/>
      <c r="AA73" s="965">
        <v>0</v>
      </c>
      <c r="AB73" s="965"/>
      <c r="AC73" s="965"/>
      <c r="AD73" s="965"/>
      <c r="AE73" s="965"/>
      <c r="AF73" s="965">
        <v>0</v>
      </c>
      <c r="AG73" s="965"/>
      <c r="AH73" s="965"/>
      <c r="AI73" s="965"/>
      <c r="AJ73" s="965"/>
      <c r="AK73" s="965">
        <v>83</v>
      </c>
      <c r="AL73" s="965"/>
      <c r="AM73" s="965"/>
      <c r="AN73" s="965"/>
      <c r="AO73" s="965"/>
      <c r="AP73" s="965">
        <v>165</v>
      </c>
      <c r="AQ73" s="965"/>
      <c r="AR73" s="965"/>
      <c r="AS73" s="965"/>
      <c r="AT73" s="965"/>
      <c r="AU73" s="965">
        <v>34</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546</v>
      </c>
      <c r="C74" s="969"/>
      <c r="D74" s="969"/>
      <c r="E74" s="969"/>
      <c r="F74" s="969"/>
      <c r="G74" s="969"/>
      <c r="H74" s="969"/>
      <c r="I74" s="969"/>
      <c r="J74" s="969"/>
      <c r="K74" s="969"/>
      <c r="L74" s="969"/>
      <c r="M74" s="969"/>
      <c r="N74" s="969"/>
      <c r="O74" s="969"/>
      <c r="P74" s="970"/>
      <c r="Q74" s="971">
        <v>1110</v>
      </c>
      <c r="R74" s="965"/>
      <c r="S74" s="965"/>
      <c r="T74" s="965"/>
      <c r="U74" s="965"/>
      <c r="V74" s="965">
        <v>972</v>
      </c>
      <c r="W74" s="965"/>
      <c r="X74" s="965"/>
      <c r="Y74" s="965"/>
      <c r="Z74" s="965"/>
      <c r="AA74" s="965">
        <v>137</v>
      </c>
      <c r="AB74" s="965"/>
      <c r="AC74" s="965"/>
      <c r="AD74" s="965"/>
      <c r="AE74" s="965"/>
      <c r="AF74" s="965">
        <v>137</v>
      </c>
      <c r="AG74" s="965"/>
      <c r="AH74" s="965"/>
      <c r="AI74" s="965"/>
      <c r="AJ74" s="965"/>
      <c r="AK74" s="965">
        <v>43</v>
      </c>
      <c r="AL74" s="965"/>
      <c r="AM74" s="965"/>
      <c r="AN74" s="965"/>
      <c r="AO74" s="965"/>
      <c r="AP74" s="965">
        <v>1139</v>
      </c>
      <c r="AQ74" s="965"/>
      <c r="AR74" s="965"/>
      <c r="AS74" s="965"/>
      <c r="AT74" s="965"/>
      <c r="AU74" s="965">
        <v>572</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547</v>
      </c>
      <c r="C75" s="969"/>
      <c r="D75" s="969"/>
      <c r="E75" s="969"/>
      <c r="F75" s="969"/>
      <c r="G75" s="969"/>
      <c r="H75" s="969"/>
      <c r="I75" s="969"/>
      <c r="J75" s="969"/>
      <c r="K75" s="969"/>
      <c r="L75" s="969"/>
      <c r="M75" s="969"/>
      <c r="N75" s="969"/>
      <c r="O75" s="969"/>
      <c r="P75" s="970"/>
      <c r="Q75" s="972">
        <v>140</v>
      </c>
      <c r="R75" s="973"/>
      <c r="S75" s="973"/>
      <c r="T75" s="973"/>
      <c r="U75" s="974"/>
      <c r="V75" s="975">
        <v>109</v>
      </c>
      <c r="W75" s="973"/>
      <c r="X75" s="973"/>
      <c r="Y75" s="973"/>
      <c r="Z75" s="974"/>
      <c r="AA75" s="975">
        <v>31</v>
      </c>
      <c r="AB75" s="973"/>
      <c r="AC75" s="973"/>
      <c r="AD75" s="973"/>
      <c r="AE75" s="974"/>
      <c r="AF75" s="975">
        <v>31</v>
      </c>
      <c r="AG75" s="973"/>
      <c r="AH75" s="973"/>
      <c r="AI75" s="973"/>
      <c r="AJ75" s="974"/>
      <c r="AK75" s="975">
        <v>0</v>
      </c>
      <c r="AL75" s="973"/>
      <c r="AM75" s="973"/>
      <c r="AN75" s="973"/>
      <c r="AO75" s="974"/>
      <c r="AP75" s="975">
        <v>93</v>
      </c>
      <c r="AQ75" s="973"/>
      <c r="AR75" s="973"/>
      <c r="AS75" s="973"/>
      <c r="AT75" s="974"/>
      <c r="AU75" s="975">
        <v>46</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548</v>
      </c>
      <c r="C76" s="969"/>
      <c r="D76" s="969"/>
      <c r="E76" s="969"/>
      <c r="F76" s="969"/>
      <c r="G76" s="969"/>
      <c r="H76" s="969"/>
      <c r="I76" s="969"/>
      <c r="J76" s="969"/>
      <c r="K76" s="969"/>
      <c r="L76" s="969"/>
      <c r="M76" s="969"/>
      <c r="N76" s="969"/>
      <c r="O76" s="969"/>
      <c r="P76" s="970"/>
      <c r="Q76" s="972">
        <v>339</v>
      </c>
      <c r="R76" s="973"/>
      <c r="S76" s="973"/>
      <c r="T76" s="973"/>
      <c r="U76" s="974"/>
      <c r="V76" s="975">
        <v>279</v>
      </c>
      <c r="W76" s="973"/>
      <c r="X76" s="973"/>
      <c r="Y76" s="973"/>
      <c r="Z76" s="974"/>
      <c r="AA76" s="975">
        <v>250</v>
      </c>
      <c r="AB76" s="973"/>
      <c r="AC76" s="973"/>
      <c r="AD76" s="973"/>
      <c r="AE76" s="974"/>
      <c r="AF76" s="975">
        <v>431</v>
      </c>
      <c r="AG76" s="973"/>
      <c r="AH76" s="973"/>
      <c r="AI76" s="973"/>
      <c r="AJ76" s="974"/>
      <c r="AK76" s="975">
        <v>0</v>
      </c>
      <c r="AL76" s="973"/>
      <c r="AM76" s="973"/>
      <c r="AN76" s="973"/>
      <c r="AO76" s="974"/>
      <c r="AP76" s="975">
        <v>716</v>
      </c>
      <c r="AQ76" s="973"/>
      <c r="AR76" s="973"/>
      <c r="AS76" s="973"/>
      <c r="AT76" s="974"/>
      <c r="AU76" s="975" t="s">
        <v>535</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549</v>
      </c>
      <c r="C77" s="969"/>
      <c r="D77" s="969"/>
      <c r="E77" s="969"/>
      <c r="F77" s="969"/>
      <c r="G77" s="969"/>
      <c r="H77" s="969"/>
      <c r="I77" s="969"/>
      <c r="J77" s="969"/>
      <c r="K77" s="969"/>
      <c r="L77" s="969"/>
      <c r="M77" s="969"/>
      <c r="N77" s="969"/>
      <c r="O77" s="969"/>
      <c r="P77" s="970"/>
      <c r="Q77" s="972">
        <v>195</v>
      </c>
      <c r="R77" s="973"/>
      <c r="S77" s="973"/>
      <c r="T77" s="973"/>
      <c r="U77" s="974"/>
      <c r="V77" s="975">
        <v>192</v>
      </c>
      <c r="W77" s="973"/>
      <c r="X77" s="973"/>
      <c r="Y77" s="973"/>
      <c r="Z77" s="974"/>
      <c r="AA77" s="975">
        <v>3</v>
      </c>
      <c r="AB77" s="973"/>
      <c r="AC77" s="973"/>
      <c r="AD77" s="973"/>
      <c r="AE77" s="974"/>
      <c r="AF77" s="975">
        <v>3</v>
      </c>
      <c r="AG77" s="973"/>
      <c r="AH77" s="973"/>
      <c r="AI77" s="973"/>
      <c r="AJ77" s="974"/>
      <c r="AK77" s="975" t="s">
        <v>555</v>
      </c>
      <c r="AL77" s="973"/>
      <c r="AM77" s="973"/>
      <c r="AN77" s="973"/>
      <c r="AO77" s="974"/>
      <c r="AP77" s="975" t="s">
        <v>539</v>
      </c>
      <c r="AQ77" s="973"/>
      <c r="AR77" s="973"/>
      <c r="AS77" s="973"/>
      <c r="AT77" s="974"/>
      <c r="AU77" s="975" t="s">
        <v>535</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t="s">
        <v>550</v>
      </c>
      <c r="C78" s="969"/>
      <c r="D78" s="969"/>
      <c r="E78" s="969"/>
      <c r="F78" s="969"/>
      <c r="G78" s="969"/>
      <c r="H78" s="969"/>
      <c r="I78" s="969"/>
      <c r="J78" s="969"/>
      <c r="K78" s="969"/>
      <c r="L78" s="969"/>
      <c r="M78" s="969"/>
      <c r="N78" s="969"/>
      <c r="O78" s="969"/>
      <c r="P78" s="970"/>
      <c r="Q78" s="971">
        <v>388</v>
      </c>
      <c r="R78" s="965"/>
      <c r="S78" s="965"/>
      <c r="T78" s="965"/>
      <c r="U78" s="965"/>
      <c r="V78" s="965">
        <v>283</v>
      </c>
      <c r="W78" s="965"/>
      <c r="X78" s="965"/>
      <c r="Y78" s="965"/>
      <c r="Z78" s="965"/>
      <c r="AA78" s="965">
        <v>104</v>
      </c>
      <c r="AB78" s="965"/>
      <c r="AC78" s="965"/>
      <c r="AD78" s="965"/>
      <c r="AE78" s="965"/>
      <c r="AF78" s="965">
        <v>104</v>
      </c>
      <c r="AG78" s="965"/>
      <c r="AH78" s="965"/>
      <c r="AI78" s="965"/>
      <c r="AJ78" s="965"/>
      <c r="AK78" s="965">
        <v>153</v>
      </c>
      <c r="AL78" s="965"/>
      <c r="AM78" s="965"/>
      <c r="AN78" s="965"/>
      <c r="AO78" s="965"/>
      <c r="AP78" s="965" t="s">
        <v>539</v>
      </c>
      <c r="AQ78" s="965"/>
      <c r="AR78" s="965"/>
      <c r="AS78" s="965"/>
      <c r="AT78" s="965"/>
      <c r="AU78" s="965" t="s">
        <v>535</v>
      </c>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t="s">
        <v>551</v>
      </c>
      <c r="C79" s="969"/>
      <c r="D79" s="969"/>
      <c r="E79" s="969"/>
      <c r="F79" s="969"/>
      <c r="G79" s="969"/>
      <c r="H79" s="969"/>
      <c r="I79" s="969"/>
      <c r="J79" s="969"/>
      <c r="K79" s="969"/>
      <c r="L79" s="969"/>
      <c r="M79" s="969"/>
      <c r="N79" s="969"/>
      <c r="O79" s="969"/>
      <c r="P79" s="970"/>
      <c r="Q79" s="971">
        <v>256025</v>
      </c>
      <c r="R79" s="965"/>
      <c r="S79" s="965"/>
      <c r="T79" s="965"/>
      <c r="U79" s="965"/>
      <c r="V79" s="965">
        <v>245776</v>
      </c>
      <c r="W79" s="965"/>
      <c r="X79" s="965"/>
      <c r="Y79" s="965"/>
      <c r="Z79" s="965"/>
      <c r="AA79" s="965">
        <v>10249</v>
      </c>
      <c r="AB79" s="965"/>
      <c r="AC79" s="965"/>
      <c r="AD79" s="965"/>
      <c r="AE79" s="965"/>
      <c r="AF79" s="965">
        <v>10249</v>
      </c>
      <c r="AG79" s="965"/>
      <c r="AH79" s="965"/>
      <c r="AI79" s="965"/>
      <c r="AJ79" s="965"/>
      <c r="AK79" s="965">
        <v>1593</v>
      </c>
      <c r="AL79" s="965"/>
      <c r="AM79" s="965"/>
      <c r="AN79" s="965"/>
      <c r="AO79" s="965"/>
      <c r="AP79" s="965" t="s">
        <v>539</v>
      </c>
      <c r="AQ79" s="965"/>
      <c r="AR79" s="965"/>
      <c r="AS79" s="965"/>
      <c r="AT79" s="965"/>
      <c r="AU79" s="965" t="s">
        <v>535</v>
      </c>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t="s">
        <v>552</v>
      </c>
      <c r="C80" s="969"/>
      <c r="D80" s="969"/>
      <c r="E80" s="969"/>
      <c r="F80" s="969"/>
      <c r="G80" s="969"/>
      <c r="H80" s="969"/>
      <c r="I80" s="969"/>
      <c r="J80" s="969"/>
      <c r="K80" s="969"/>
      <c r="L80" s="969"/>
      <c r="M80" s="969"/>
      <c r="N80" s="969"/>
      <c r="O80" s="969"/>
      <c r="P80" s="970"/>
      <c r="Q80" s="971">
        <v>353</v>
      </c>
      <c r="R80" s="965"/>
      <c r="S80" s="965"/>
      <c r="T80" s="965"/>
      <c r="U80" s="965"/>
      <c r="V80" s="965">
        <v>243</v>
      </c>
      <c r="W80" s="965"/>
      <c r="X80" s="965"/>
      <c r="Y80" s="965"/>
      <c r="Z80" s="965"/>
      <c r="AA80" s="965">
        <v>110</v>
      </c>
      <c r="AB80" s="965"/>
      <c r="AC80" s="965"/>
      <c r="AD80" s="965"/>
      <c r="AE80" s="965"/>
      <c r="AF80" s="965">
        <v>110</v>
      </c>
      <c r="AG80" s="965"/>
      <c r="AH80" s="965"/>
      <c r="AI80" s="965"/>
      <c r="AJ80" s="965"/>
      <c r="AK80" s="965">
        <v>6</v>
      </c>
      <c r="AL80" s="965"/>
      <c r="AM80" s="965"/>
      <c r="AN80" s="965"/>
      <c r="AO80" s="965"/>
      <c r="AP80" s="965" t="s">
        <v>539</v>
      </c>
      <c r="AQ80" s="965"/>
      <c r="AR80" s="965"/>
      <c r="AS80" s="965"/>
      <c r="AT80" s="965"/>
      <c r="AU80" s="965" t="s">
        <v>535</v>
      </c>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t="s">
        <v>553</v>
      </c>
      <c r="C81" s="969"/>
      <c r="D81" s="969"/>
      <c r="E81" s="969"/>
      <c r="F81" s="969"/>
      <c r="G81" s="969"/>
      <c r="H81" s="969"/>
      <c r="I81" s="969"/>
      <c r="J81" s="969"/>
      <c r="K81" s="969"/>
      <c r="L81" s="969"/>
      <c r="M81" s="969"/>
      <c r="N81" s="969"/>
      <c r="O81" s="969"/>
      <c r="P81" s="970"/>
      <c r="Q81" s="971">
        <v>201</v>
      </c>
      <c r="R81" s="965"/>
      <c r="S81" s="965"/>
      <c r="T81" s="965"/>
      <c r="U81" s="965"/>
      <c r="V81" s="965">
        <v>175</v>
      </c>
      <c r="W81" s="965"/>
      <c r="X81" s="965"/>
      <c r="Y81" s="965"/>
      <c r="Z81" s="965"/>
      <c r="AA81" s="965">
        <v>26</v>
      </c>
      <c r="AB81" s="965"/>
      <c r="AC81" s="965"/>
      <c r="AD81" s="965"/>
      <c r="AE81" s="965"/>
      <c r="AF81" s="965">
        <v>26</v>
      </c>
      <c r="AG81" s="965"/>
      <c r="AH81" s="965"/>
      <c r="AI81" s="965"/>
      <c r="AJ81" s="965"/>
      <c r="AK81" s="965" t="s">
        <v>556</v>
      </c>
      <c r="AL81" s="965"/>
      <c r="AM81" s="965"/>
      <c r="AN81" s="965"/>
      <c r="AO81" s="965"/>
      <c r="AP81" s="965" t="s">
        <v>539</v>
      </c>
      <c r="AQ81" s="965"/>
      <c r="AR81" s="965"/>
      <c r="AS81" s="965"/>
      <c r="AT81" s="965"/>
      <c r="AU81" s="965" t="s">
        <v>535</v>
      </c>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370</v>
      </c>
      <c r="B88" s="938" t="s">
        <v>396</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11101</v>
      </c>
      <c r="AG88" s="953"/>
      <c r="AH88" s="953"/>
      <c r="AI88" s="953"/>
      <c r="AJ88" s="953"/>
      <c r="AK88" s="957"/>
      <c r="AL88" s="957"/>
      <c r="AM88" s="957"/>
      <c r="AN88" s="957"/>
      <c r="AO88" s="957"/>
      <c r="AP88" s="953">
        <v>2114</v>
      </c>
      <c r="AQ88" s="953"/>
      <c r="AR88" s="953"/>
      <c r="AS88" s="953"/>
      <c r="AT88" s="953"/>
      <c r="AU88" s="953">
        <v>653</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38" t="s">
        <v>397</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33</v>
      </c>
      <c r="CS102" s="945"/>
      <c r="CT102" s="945"/>
      <c r="CU102" s="945"/>
      <c r="CV102" s="946"/>
      <c r="CW102" s="944" t="s">
        <v>539</v>
      </c>
      <c r="CX102" s="945"/>
      <c r="CY102" s="945"/>
      <c r="CZ102" s="945"/>
      <c r="DA102" s="946"/>
      <c r="DB102" s="944" t="s">
        <v>539</v>
      </c>
      <c r="DC102" s="945"/>
      <c r="DD102" s="945"/>
      <c r="DE102" s="945"/>
      <c r="DF102" s="946"/>
      <c r="DG102" s="944" t="s">
        <v>539</v>
      </c>
      <c r="DH102" s="945"/>
      <c r="DI102" s="945"/>
      <c r="DJ102" s="945"/>
      <c r="DK102" s="946"/>
      <c r="DL102" s="944">
        <v>815</v>
      </c>
      <c r="DM102" s="945"/>
      <c r="DN102" s="945"/>
      <c r="DO102" s="945"/>
      <c r="DP102" s="946"/>
      <c r="DQ102" s="944">
        <v>-317</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398</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399</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402</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403</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404</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405</v>
      </c>
      <c r="AB109" s="886"/>
      <c r="AC109" s="886"/>
      <c r="AD109" s="886"/>
      <c r="AE109" s="887"/>
      <c r="AF109" s="888" t="s">
        <v>285</v>
      </c>
      <c r="AG109" s="886"/>
      <c r="AH109" s="886"/>
      <c r="AI109" s="886"/>
      <c r="AJ109" s="887"/>
      <c r="AK109" s="888" t="s">
        <v>284</v>
      </c>
      <c r="AL109" s="886"/>
      <c r="AM109" s="886"/>
      <c r="AN109" s="886"/>
      <c r="AO109" s="887"/>
      <c r="AP109" s="888" t="s">
        <v>406</v>
      </c>
      <c r="AQ109" s="886"/>
      <c r="AR109" s="886"/>
      <c r="AS109" s="886"/>
      <c r="AT109" s="917"/>
      <c r="AU109" s="885" t="s">
        <v>404</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405</v>
      </c>
      <c r="BR109" s="886"/>
      <c r="BS109" s="886"/>
      <c r="BT109" s="886"/>
      <c r="BU109" s="887"/>
      <c r="BV109" s="888" t="s">
        <v>285</v>
      </c>
      <c r="BW109" s="886"/>
      <c r="BX109" s="886"/>
      <c r="BY109" s="886"/>
      <c r="BZ109" s="887"/>
      <c r="CA109" s="888" t="s">
        <v>284</v>
      </c>
      <c r="CB109" s="886"/>
      <c r="CC109" s="886"/>
      <c r="CD109" s="886"/>
      <c r="CE109" s="887"/>
      <c r="CF109" s="926" t="s">
        <v>406</v>
      </c>
      <c r="CG109" s="926"/>
      <c r="CH109" s="926"/>
      <c r="CI109" s="926"/>
      <c r="CJ109" s="926"/>
      <c r="CK109" s="888" t="s">
        <v>407</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405</v>
      </c>
      <c r="DH109" s="886"/>
      <c r="DI109" s="886"/>
      <c r="DJ109" s="886"/>
      <c r="DK109" s="887"/>
      <c r="DL109" s="888" t="s">
        <v>285</v>
      </c>
      <c r="DM109" s="886"/>
      <c r="DN109" s="886"/>
      <c r="DO109" s="886"/>
      <c r="DP109" s="887"/>
      <c r="DQ109" s="888" t="s">
        <v>284</v>
      </c>
      <c r="DR109" s="886"/>
      <c r="DS109" s="886"/>
      <c r="DT109" s="886"/>
      <c r="DU109" s="887"/>
      <c r="DV109" s="888" t="s">
        <v>406</v>
      </c>
      <c r="DW109" s="886"/>
      <c r="DX109" s="886"/>
      <c r="DY109" s="886"/>
      <c r="DZ109" s="917"/>
    </row>
    <row r="110" spans="1:131" s="197" customFormat="1" ht="26.25" customHeight="1">
      <c r="A110" s="755" t="s">
        <v>408</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1585415</v>
      </c>
      <c r="AB110" s="871"/>
      <c r="AC110" s="871"/>
      <c r="AD110" s="871"/>
      <c r="AE110" s="872"/>
      <c r="AF110" s="873">
        <v>1586700</v>
      </c>
      <c r="AG110" s="871"/>
      <c r="AH110" s="871"/>
      <c r="AI110" s="871"/>
      <c r="AJ110" s="872"/>
      <c r="AK110" s="873">
        <v>1605885</v>
      </c>
      <c r="AL110" s="871"/>
      <c r="AM110" s="871"/>
      <c r="AN110" s="871"/>
      <c r="AO110" s="872"/>
      <c r="AP110" s="874">
        <v>18.5</v>
      </c>
      <c r="AQ110" s="875"/>
      <c r="AR110" s="875"/>
      <c r="AS110" s="875"/>
      <c r="AT110" s="876"/>
      <c r="AU110" s="918" t="s">
        <v>61</v>
      </c>
      <c r="AV110" s="919"/>
      <c r="AW110" s="919"/>
      <c r="AX110" s="919"/>
      <c r="AY110" s="920"/>
      <c r="AZ110" s="814" t="s">
        <v>409</v>
      </c>
      <c r="BA110" s="756"/>
      <c r="BB110" s="756"/>
      <c r="BC110" s="756"/>
      <c r="BD110" s="756"/>
      <c r="BE110" s="756"/>
      <c r="BF110" s="756"/>
      <c r="BG110" s="756"/>
      <c r="BH110" s="756"/>
      <c r="BI110" s="756"/>
      <c r="BJ110" s="756"/>
      <c r="BK110" s="756"/>
      <c r="BL110" s="756"/>
      <c r="BM110" s="756"/>
      <c r="BN110" s="756"/>
      <c r="BO110" s="756"/>
      <c r="BP110" s="757"/>
      <c r="BQ110" s="797">
        <v>14233748</v>
      </c>
      <c r="BR110" s="798"/>
      <c r="BS110" s="798"/>
      <c r="BT110" s="798"/>
      <c r="BU110" s="798"/>
      <c r="BV110" s="798">
        <v>14156807</v>
      </c>
      <c r="BW110" s="798"/>
      <c r="BX110" s="798"/>
      <c r="BY110" s="798"/>
      <c r="BZ110" s="798"/>
      <c r="CA110" s="798">
        <v>13983565</v>
      </c>
      <c r="CB110" s="798"/>
      <c r="CC110" s="798"/>
      <c r="CD110" s="798"/>
      <c r="CE110" s="798"/>
      <c r="CF110" s="859">
        <v>161.19999999999999</v>
      </c>
      <c r="CG110" s="860"/>
      <c r="CH110" s="860"/>
      <c r="CI110" s="860"/>
      <c r="CJ110" s="860"/>
      <c r="CK110" s="914" t="s">
        <v>410</v>
      </c>
      <c r="CL110" s="862"/>
      <c r="CM110" s="867" t="s">
        <v>411</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412</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413</v>
      </c>
      <c r="BA111" s="766"/>
      <c r="BB111" s="766"/>
      <c r="BC111" s="766"/>
      <c r="BD111" s="766"/>
      <c r="BE111" s="766"/>
      <c r="BF111" s="766"/>
      <c r="BG111" s="766"/>
      <c r="BH111" s="766"/>
      <c r="BI111" s="766"/>
      <c r="BJ111" s="766"/>
      <c r="BK111" s="766"/>
      <c r="BL111" s="766"/>
      <c r="BM111" s="766"/>
      <c r="BN111" s="766"/>
      <c r="BO111" s="766"/>
      <c r="BP111" s="767"/>
      <c r="BQ111" s="768">
        <v>5969</v>
      </c>
      <c r="BR111" s="769"/>
      <c r="BS111" s="769"/>
      <c r="BT111" s="769"/>
      <c r="BU111" s="769"/>
      <c r="BV111" s="769">
        <v>1434</v>
      </c>
      <c r="BW111" s="769"/>
      <c r="BX111" s="769"/>
      <c r="BY111" s="769"/>
      <c r="BZ111" s="769"/>
      <c r="CA111" s="769">
        <v>138</v>
      </c>
      <c r="CB111" s="769"/>
      <c r="CC111" s="769"/>
      <c r="CD111" s="769"/>
      <c r="CE111" s="769"/>
      <c r="CF111" s="846">
        <v>0</v>
      </c>
      <c r="CG111" s="847"/>
      <c r="CH111" s="847"/>
      <c r="CI111" s="847"/>
      <c r="CJ111" s="847"/>
      <c r="CK111" s="915"/>
      <c r="CL111" s="864"/>
      <c r="CM111" s="801" t="s">
        <v>414</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415</v>
      </c>
      <c r="B112" s="901"/>
      <c r="C112" s="766" t="s">
        <v>416</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v>11667</v>
      </c>
      <c r="AB112" s="782"/>
      <c r="AC112" s="782"/>
      <c r="AD112" s="782"/>
      <c r="AE112" s="783"/>
      <c r="AF112" s="784">
        <v>8333</v>
      </c>
      <c r="AG112" s="782"/>
      <c r="AH112" s="782"/>
      <c r="AI112" s="782"/>
      <c r="AJ112" s="783"/>
      <c r="AK112" s="784">
        <v>6667</v>
      </c>
      <c r="AL112" s="782"/>
      <c r="AM112" s="782"/>
      <c r="AN112" s="782"/>
      <c r="AO112" s="783"/>
      <c r="AP112" s="752">
        <v>0.1</v>
      </c>
      <c r="AQ112" s="753"/>
      <c r="AR112" s="753"/>
      <c r="AS112" s="753"/>
      <c r="AT112" s="754"/>
      <c r="AU112" s="921"/>
      <c r="AV112" s="922"/>
      <c r="AW112" s="922"/>
      <c r="AX112" s="922"/>
      <c r="AY112" s="923"/>
      <c r="AZ112" s="765" t="s">
        <v>417</v>
      </c>
      <c r="BA112" s="766"/>
      <c r="BB112" s="766"/>
      <c r="BC112" s="766"/>
      <c r="BD112" s="766"/>
      <c r="BE112" s="766"/>
      <c r="BF112" s="766"/>
      <c r="BG112" s="766"/>
      <c r="BH112" s="766"/>
      <c r="BI112" s="766"/>
      <c r="BJ112" s="766"/>
      <c r="BK112" s="766"/>
      <c r="BL112" s="766"/>
      <c r="BM112" s="766"/>
      <c r="BN112" s="766"/>
      <c r="BO112" s="766"/>
      <c r="BP112" s="767"/>
      <c r="BQ112" s="768">
        <v>11739362</v>
      </c>
      <c r="BR112" s="769"/>
      <c r="BS112" s="769"/>
      <c r="BT112" s="769"/>
      <c r="BU112" s="769"/>
      <c r="BV112" s="769">
        <v>10820715</v>
      </c>
      <c r="BW112" s="769"/>
      <c r="BX112" s="769"/>
      <c r="BY112" s="769"/>
      <c r="BZ112" s="769"/>
      <c r="CA112" s="769">
        <v>10191971</v>
      </c>
      <c r="CB112" s="769"/>
      <c r="CC112" s="769"/>
      <c r="CD112" s="769"/>
      <c r="CE112" s="769"/>
      <c r="CF112" s="846">
        <v>117.5</v>
      </c>
      <c r="CG112" s="847"/>
      <c r="CH112" s="847"/>
      <c r="CI112" s="847"/>
      <c r="CJ112" s="847"/>
      <c r="CK112" s="915"/>
      <c r="CL112" s="864"/>
      <c r="CM112" s="801" t="s">
        <v>418</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419</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826163</v>
      </c>
      <c r="AB113" s="907"/>
      <c r="AC113" s="907"/>
      <c r="AD113" s="907"/>
      <c r="AE113" s="908"/>
      <c r="AF113" s="909">
        <v>843252</v>
      </c>
      <c r="AG113" s="907"/>
      <c r="AH113" s="907"/>
      <c r="AI113" s="907"/>
      <c r="AJ113" s="908"/>
      <c r="AK113" s="909">
        <v>916382</v>
      </c>
      <c r="AL113" s="907"/>
      <c r="AM113" s="907"/>
      <c r="AN113" s="907"/>
      <c r="AO113" s="908"/>
      <c r="AP113" s="910">
        <v>10.6</v>
      </c>
      <c r="AQ113" s="911"/>
      <c r="AR113" s="911"/>
      <c r="AS113" s="911"/>
      <c r="AT113" s="912"/>
      <c r="AU113" s="921"/>
      <c r="AV113" s="922"/>
      <c r="AW113" s="922"/>
      <c r="AX113" s="922"/>
      <c r="AY113" s="923"/>
      <c r="AZ113" s="765" t="s">
        <v>420</v>
      </c>
      <c r="BA113" s="766"/>
      <c r="BB113" s="766"/>
      <c r="BC113" s="766"/>
      <c r="BD113" s="766"/>
      <c r="BE113" s="766"/>
      <c r="BF113" s="766"/>
      <c r="BG113" s="766"/>
      <c r="BH113" s="766"/>
      <c r="BI113" s="766"/>
      <c r="BJ113" s="766"/>
      <c r="BK113" s="766"/>
      <c r="BL113" s="766"/>
      <c r="BM113" s="766"/>
      <c r="BN113" s="766"/>
      <c r="BO113" s="766"/>
      <c r="BP113" s="767"/>
      <c r="BQ113" s="768">
        <v>875490</v>
      </c>
      <c r="BR113" s="769"/>
      <c r="BS113" s="769"/>
      <c r="BT113" s="769"/>
      <c r="BU113" s="769"/>
      <c r="BV113" s="769">
        <v>762725</v>
      </c>
      <c r="BW113" s="769"/>
      <c r="BX113" s="769"/>
      <c r="BY113" s="769"/>
      <c r="BZ113" s="769"/>
      <c r="CA113" s="769">
        <v>653675</v>
      </c>
      <c r="CB113" s="769"/>
      <c r="CC113" s="769"/>
      <c r="CD113" s="769"/>
      <c r="CE113" s="769"/>
      <c r="CF113" s="846">
        <v>7.5</v>
      </c>
      <c r="CG113" s="847"/>
      <c r="CH113" s="847"/>
      <c r="CI113" s="847"/>
      <c r="CJ113" s="847"/>
      <c r="CK113" s="915"/>
      <c r="CL113" s="864"/>
      <c r="CM113" s="801" t="s">
        <v>421</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422</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115933</v>
      </c>
      <c r="AB114" s="782"/>
      <c r="AC114" s="782"/>
      <c r="AD114" s="782"/>
      <c r="AE114" s="783"/>
      <c r="AF114" s="784">
        <v>116633</v>
      </c>
      <c r="AG114" s="782"/>
      <c r="AH114" s="782"/>
      <c r="AI114" s="782"/>
      <c r="AJ114" s="783"/>
      <c r="AK114" s="784">
        <v>116250</v>
      </c>
      <c r="AL114" s="782"/>
      <c r="AM114" s="782"/>
      <c r="AN114" s="782"/>
      <c r="AO114" s="783"/>
      <c r="AP114" s="752">
        <v>1.3</v>
      </c>
      <c r="AQ114" s="753"/>
      <c r="AR114" s="753"/>
      <c r="AS114" s="753"/>
      <c r="AT114" s="754"/>
      <c r="AU114" s="921"/>
      <c r="AV114" s="922"/>
      <c r="AW114" s="922"/>
      <c r="AX114" s="922"/>
      <c r="AY114" s="923"/>
      <c r="AZ114" s="765" t="s">
        <v>423</v>
      </c>
      <c r="BA114" s="766"/>
      <c r="BB114" s="766"/>
      <c r="BC114" s="766"/>
      <c r="BD114" s="766"/>
      <c r="BE114" s="766"/>
      <c r="BF114" s="766"/>
      <c r="BG114" s="766"/>
      <c r="BH114" s="766"/>
      <c r="BI114" s="766"/>
      <c r="BJ114" s="766"/>
      <c r="BK114" s="766"/>
      <c r="BL114" s="766"/>
      <c r="BM114" s="766"/>
      <c r="BN114" s="766"/>
      <c r="BO114" s="766"/>
      <c r="BP114" s="767"/>
      <c r="BQ114" s="768">
        <v>3088528</v>
      </c>
      <c r="BR114" s="769"/>
      <c r="BS114" s="769"/>
      <c r="BT114" s="769"/>
      <c r="BU114" s="769"/>
      <c r="BV114" s="769">
        <v>2976611</v>
      </c>
      <c r="BW114" s="769"/>
      <c r="BX114" s="769"/>
      <c r="BY114" s="769"/>
      <c r="BZ114" s="769"/>
      <c r="CA114" s="769">
        <v>2964684</v>
      </c>
      <c r="CB114" s="769"/>
      <c r="CC114" s="769"/>
      <c r="CD114" s="769"/>
      <c r="CE114" s="769"/>
      <c r="CF114" s="846">
        <v>34.200000000000003</v>
      </c>
      <c r="CG114" s="847"/>
      <c r="CH114" s="847"/>
      <c r="CI114" s="847"/>
      <c r="CJ114" s="847"/>
      <c r="CK114" s="915"/>
      <c r="CL114" s="864"/>
      <c r="CM114" s="801" t="s">
        <v>424</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425</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16480</v>
      </c>
      <c r="AB115" s="907"/>
      <c r="AC115" s="907"/>
      <c r="AD115" s="907"/>
      <c r="AE115" s="908"/>
      <c r="AF115" s="909">
        <v>11859</v>
      </c>
      <c r="AG115" s="907"/>
      <c r="AH115" s="907"/>
      <c r="AI115" s="907"/>
      <c r="AJ115" s="908"/>
      <c r="AK115" s="909">
        <v>5791</v>
      </c>
      <c r="AL115" s="907"/>
      <c r="AM115" s="907"/>
      <c r="AN115" s="907"/>
      <c r="AO115" s="908"/>
      <c r="AP115" s="910">
        <v>0.1</v>
      </c>
      <c r="AQ115" s="911"/>
      <c r="AR115" s="911"/>
      <c r="AS115" s="911"/>
      <c r="AT115" s="912"/>
      <c r="AU115" s="921"/>
      <c r="AV115" s="922"/>
      <c r="AW115" s="922"/>
      <c r="AX115" s="922"/>
      <c r="AY115" s="923"/>
      <c r="AZ115" s="765" t="s">
        <v>426</v>
      </c>
      <c r="BA115" s="766"/>
      <c r="BB115" s="766"/>
      <c r="BC115" s="766"/>
      <c r="BD115" s="766"/>
      <c r="BE115" s="766"/>
      <c r="BF115" s="766"/>
      <c r="BG115" s="766"/>
      <c r="BH115" s="766"/>
      <c r="BI115" s="766"/>
      <c r="BJ115" s="766"/>
      <c r="BK115" s="766"/>
      <c r="BL115" s="766"/>
      <c r="BM115" s="766"/>
      <c r="BN115" s="766"/>
      <c r="BO115" s="766"/>
      <c r="BP115" s="767"/>
      <c r="BQ115" s="768">
        <v>318924</v>
      </c>
      <c r="BR115" s="769"/>
      <c r="BS115" s="769"/>
      <c r="BT115" s="769"/>
      <c r="BU115" s="769"/>
      <c r="BV115" s="769">
        <v>321383</v>
      </c>
      <c r="BW115" s="769"/>
      <c r="BX115" s="769"/>
      <c r="BY115" s="769"/>
      <c r="BZ115" s="769"/>
      <c r="CA115" s="769">
        <v>316927</v>
      </c>
      <c r="CB115" s="769"/>
      <c r="CC115" s="769"/>
      <c r="CD115" s="769"/>
      <c r="CE115" s="769"/>
      <c r="CF115" s="846">
        <v>3.7</v>
      </c>
      <c r="CG115" s="847"/>
      <c r="CH115" s="847"/>
      <c r="CI115" s="847"/>
      <c r="CJ115" s="847"/>
      <c r="CK115" s="915"/>
      <c r="CL115" s="864"/>
      <c r="CM115" s="765" t="s">
        <v>427</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c r="A116" s="904"/>
      <c r="B116" s="905"/>
      <c r="C116" s="844" t="s">
        <v>428</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429</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430</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431</v>
      </c>
      <c r="Z117" s="887"/>
      <c r="AA117" s="892">
        <v>2555658</v>
      </c>
      <c r="AB117" s="893"/>
      <c r="AC117" s="893"/>
      <c r="AD117" s="893"/>
      <c r="AE117" s="894"/>
      <c r="AF117" s="896">
        <v>2566777</v>
      </c>
      <c r="AG117" s="893"/>
      <c r="AH117" s="893"/>
      <c r="AI117" s="893"/>
      <c r="AJ117" s="894"/>
      <c r="AK117" s="896">
        <v>2650975</v>
      </c>
      <c r="AL117" s="893"/>
      <c r="AM117" s="893"/>
      <c r="AN117" s="893"/>
      <c r="AO117" s="894"/>
      <c r="AP117" s="897"/>
      <c r="AQ117" s="898"/>
      <c r="AR117" s="898"/>
      <c r="AS117" s="898"/>
      <c r="AT117" s="899"/>
      <c r="AU117" s="921"/>
      <c r="AV117" s="922"/>
      <c r="AW117" s="922"/>
      <c r="AX117" s="922"/>
      <c r="AY117" s="923"/>
      <c r="AZ117" s="843" t="s">
        <v>432</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433</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407</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405</v>
      </c>
      <c r="AB118" s="886"/>
      <c r="AC118" s="886"/>
      <c r="AD118" s="886"/>
      <c r="AE118" s="887"/>
      <c r="AF118" s="888" t="s">
        <v>285</v>
      </c>
      <c r="AG118" s="886"/>
      <c r="AH118" s="886"/>
      <c r="AI118" s="886"/>
      <c r="AJ118" s="887"/>
      <c r="AK118" s="888" t="s">
        <v>284</v>
      </c>
      <c r="AL118" s="886"/>
      <c r="AM118" s="886"/>
      <c r="AN118" s="886"/>
      <c r="AO118" s="887"/>
      <c r="AP118" s="889" t="s">
        <v>406</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434</v>
      </c>
      <c r="BP118" s="836"/>
      <c r="BQ118" s="855">
        <v>30262021</v>
      </c>
      <c r="BR118" s="856"/>
      <c r="BS118" s="856"/>
      <c r="BT118" s="856"/>
      <c r="BU118" s="856"/>
      <c r="BV118" s="856">
        <v>29039675</v>
      </c>
      <c r="BW118" s="856"/>
      <c r="BX118" s="856"/>
      <c r="BY118" s="856"/>
      <c r="BZ118" s="856"/>
      <c r="CA118" s="856">
        <v>28110960</v>
      </c>
      <c r="CB118" s="856"/>
      <c r="CC118" s="856"/>
      <c r="CD118" s="856"/>
      <c r="CE118" s="856"/>
      <c r="CF118" s="741"/>
      <c r="CG118" s="742"/>
      <c r="CH118" s="742"/>
      <c r="CI118" s="742"/>
      <c r="CJ118" s="839"/>
      <c r="CK118" s="915"/>
      <c r="CL118" s="864"/>
      <c r="CM118" s="801" t="s">
        <v>435</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410</v>
      </c>
      <c r="B119" s="862"/>
      <c r="C119" s="867" t="s">
        <v>411</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436</v>
      </c>
      <c r="AV119" s="878"/>
      <c r="AW119" s="878"/>
      <c r="AX119" s="878"/>
      <c r="AY119" s="879"/>
      <c r="AZ119" s="814" t="s">
        <v>437</v>
      </c>
      <c r="BA119" s="756"/>
      <c r="BB119" s="756"/>
      <c r="BC119" s="756"/>
      <c r="BD119" s="756"/>
      <c r="BE119" s="756"/>
      <c r="BF119" s="756"/>
      <c r="BG119" s="756"/>
      <c r="BH119" s="756"/>
      <c r="BI119" s="756"/>
      <c r="BJ119" s="756"/>
      <c r="BK119" s="756"/>
      <c r="BL119" s="756"/>
      <c r="BM119" s="756"/>
      <c r="BN119" s="756"/>
      <c r="BO119" s="756"/>
      <c r="BP119" s="757"/>
      <c r="BQ119" s="797">
        <v>10674387</v>
      </c>
      <c r="BR119" s="798"/>
      <c r="BS119" s="798"/>
      <c r="BT119" s="798"/>
      <c r="BU119" s="798"/>
      <c r="BV119" s="798">
        <v>10692826</v>
      </c>
      <c r="BW119" s="798"/>
      <c r="BX119" s="798"/>
      <c r="BY119" s="798"/>
      <c r="BZ119" s="798"/>
      <c r="CA119" s="798">
        <v>9766239</v>
      </c>
      <c r="CB119" s="798"/>
      <c r="CC119" s="798"/>
      <c r="CD119" s="798"/>
      <c r="CE119" s="798"/>
      <c r="CF119" s="859">
        <v>112.6</v>
      </c>
      <c r="CG119" s="860"/>
      <c r="CH119" s="860"/>
      <c r="CI119" s="860"/>
      <c r="CJ119" s="860"/>
      <c r="CK119" s="916"/>
      <c r="CL119" s="866"/>
      <c r="CM119" s="823" t="s">
        <v>438</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5969</v>
      </c>
      <c r="DH119" s="715"/>
      <c r="DI119" s="715"/>
      <c r="DJ119" s="715"/>
      <c r="DK119" s="716"/>
      <c r="DL119" s="717">
        <v>1434</v>
      </c>
      <c r="DM119" s="715"/>
      <c r="DN119" s="715"/>
      <c r="DO119" s="715"/>
      <c r="DP119" s="716"/>
      <c r="DQ119" s="717">
        <v>138</v>
      </c>
      <c r="DR119" s="715"/>
      <c r="DS119" s="715"/>
      <c r="DT119" s="715"/>
      <c r="DU119" s="716"/>
      <c r="DV119" s="805">
        <v>0</v>
      </c>
      <c r="DW119" s="806"/>
      <c r="DX119" s="806"/>
      <c r="DY119" s="806"/>
      <c r="DZ119" s="807"/>
    </row>
    <row r="120" spans="1:130" s="197" customFormat="1" ht="26.25" customHeight="1">
      <c r="A120" s="863"/>
      <c r="B120" s="864"/>
      <c r="C120" s="801" t="s">
        <v>414</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439</v>
      </c>
      <c r="BA120" s="766"/>
      <c r="BB120" s="766"/>
      <c r="BC120" s="766"/>
      <c r="BD120" s="766"/>
      <c r="BE120" s="766"/>
      <c r="BF120" s="766"/>
      <c r="BG120" s="766"/>
      <c r="BH120" s="766"/>
      <c r="BI120" s="766"/>
      <c r="BJ120" s="766"/>
      <c r="BK120" s="766"/>
      <c r="BL120" s="766"/>
      <c r="BM120" s="766"/>
      <c r="BN120" s="766"/>
      <c r="BO120" s="766"/>
      <c r="BP120" s="767"/>
      <c r="BQ120" s="768">
        <v>3839956</v>
      </c>
      <c r="BR120" s="769"/>
      <c r="BS120" s="769"/>
      <c r="BT120" s="769"/>
      <c r="BU120" s="769"/>
      <c r="BV120" s="769">
        <v>3292772</v>
      </c>
      <c r="BW120" s="769"/>
      <c r="BX120" s="769"/>
      <c r="BY120" s="769"/>
      <c r="BZ120" s="769"/>
      <c r="CA120" s="769">
        <v>2961187</v>
      </c>
      <c r="CB120" s="769"/>
      <c r="CC120" s="769"/>
      <c r="CD120" s="769"/>
      <c r="CE120" s="769"/>
      <c r="CF120" s="846">
        <v>34.1</v>
      </c>
      <c r="CG120" s="847"/>
      <c r="CH120" s="847"/>
      <c r="CI120" s="847"/>
      <c r="CJ120" s="847"/>
      <c r="CK120" s="848" t="s">
        <v>440</v>
      </c>
      <c r="CL120" s="808"/>
      <c r="CM120" s="808"/>
      <c r="CN120" s="808"/>
      <c r="CO120" s="809"/>
      <c r="CP120" s="852" t="s">
        <v>387</v>
      </c>
      <c r="CQ120" s="853"/>
      <c r="CR120" s="853"/>
      <c r="CS120" s="853"/>
      <c r="CT120" s="853"/>
      <c r="CU120" s="853"/>
      <c r="CV120" s="853"/>
      <c r="CW120" s="853"/>
      <c r="CX120" s="853"/>
      <c r="CY120" s="853"/>
      <c r="CZ120" s="853"/>
      <c r="DA120" s="853"/>
      <c r="DB120" s="853"/>
      <c r="DC120" s="853"/>
      <c r="DD120" s="853"/>
      <c r="DE120" s="853"/>
      <c r="DF120" s="854"/>
      <c r="DG120" s="797">
        <v>10135132</v>
      </c>
      <c r="DH120" s="798"/>
      <c r="DI120" s="798"/>
      <c r="DJ120" s="798"/>
      <c r="DK120" s="798"/>
      <c r="DL120" s="798">
        <v>9290325</v>
      </c>
      <c r="DM120" s="798"/>
      <c r="DN120" s="798"/>
      <c r="DO120" s="798"/>
      <c r="DP120" s="798"/>
      <c r="DQ120" s="798">
        <v>8739966</v>
      </c>
      <c r="DR120" s="798"/>
      <c r="DS120" s="798"/>
      <c r="DT120" s="798"/>
      <c r="DU120" s="798"/>
      <c r="DV120" s="799">
        <v>100.7</v>
      </c>
      <c r="DW120" s="799"/>
      <c r="DX120" s="799"/>
      <c r="DY120" s="799"/>
      <c r="DZ120" s="800"/>
    </row>
    <row r="121" spans="1:130" s="197" customFormat="1" ht="26.25" customHeight="1">
      <c r="A121" s="863"/>
      <c r="B121" s="864"/>
      <c r="C121" s="840" t="s">
        <v>441</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442</v>
      </c>
      <c r="BA121" s="844"/>
      <c r="BB121" s="844"/>
      <c r="BC121" s="844"/>
      <c r="BD121" s="844"/>
      <c r="BE121" s="844"/>
      <c r="BF121" s="844"/>
      <c r="BG121" s="844"/>
      <c r="BH121" s="844"/>
      <c r="BI121" s="844"/>
      <c r="BJ121" s="844"/>
      <c r="BK121" s="844"/>
      <c r="BL121" s="844"/>
      <c r="BM121" s="844"/>
      <c r="BN121" s="844"/>
      <c r="BO121" s="844"/>
      <c r="BP121" s="845"/>
      <c r="BQ121" s="855">
        <v>16722737</v>
      </c>
      <c r="BR121" s="856"/>
      <c r="BS121" s="856"/>
      <c r="BT121" s="856"/>
      <c r="BU121" s="856"/>
      <c r="BV121" s="856">
        <v>16382957</v>
      </c>
      <c r="BW121" s="856"/>
      <c r="BX121" s="856"/>
      <c r="BY121" s="856"/>
      <c r="BZ121" s="856"/>
      <c r="CA121" s="856">
        <v>16536440</v>
      </c>
      <c r="CB121" s="856"/>
      <c r="CC121" s="856"/>
      <c r="CD121" s="856"/>
      <c r="CE121" s="856"/>
      <c r="CF121" s="857">
        <v>190.6</v>
      </c>
      <c r="CG121" s="858"/>
      <c r="CH121" s="858"/>
      <c r="CI121" s="858"/>
      <c r="CJ121" s="858"/>
      <c r="CK121" s="849"/>
      <c r="CL121" s="810"/>
      <c r="CM121" s="810"/>
      <c r="CN121" s="810"/>
      <c r="CO121" s="811"/>
      <c r="CP121" s="826" t="s">
        <v>388</v>
      </c>
      <c r="CQ121" s="827"/>
      <c r="CR121" s="827"/>
      <c r="CS121" s="827"/>
      <c r="CT121" s="827"/>
      <c r="CU121" s="827"/>
      <c r="CV121" s="827"/>
      <c r="CW121" s="827"/>
      <c r="CX121" s="827"/>
      <c r="CY121" s="827"/>
      <c r="CZ121" s="827"/>
      <c r="DA121" s="827"/>
      <c r="DB121" s="827"/>
      <c r="DC121" s="827"/>
      <c r="DD121" s="827"/>
      <c r="DE121" s="827"/>
      <c r="DF121" s="828"/>
      <c r="DG121" s="768">
        <v>1554970</v>
      </c>
      <c r="DH121" s="769"/>
      <c r="DI121" s="769"/>
      <c r="DJ121" s="769"/>
      <c r="DK121" s="769"/>
      <c r="DL121" s="769">
        <v>1482251</v>
      </c>
      <c r="DM121" s="769"/>
      <c r="DN121" s="769"/>
      <c r="DO121" s="769"/>
      <c r="DP121" s="769"/>
      <c r="DQ121" s="769">
        <v>1403663</v>
      </c>
      <c r="DR121" s="769"/>
      <c r="DS121" s="769"/>
      <c r="DT121" s="769"/>
      <c r="DU121" s="769"/>
      <c r="DV121" s="821">
        <v>16.2</v>
      </c>
      <c r="DW121" s="821"/>
      <c r="DX121" s="821"/>
      <c r="DY121" s="821"/>
      <c r="DZ121" s="822"/>
    </row>
    <row r="122" spans="1:130" s="197" customFormat="1" ht="26.25" customHeight="1">
      <c r="A122" s="863"/>
      <c r="B122" s="864"/>
      <c r="C122" s="801" t="s">
        <v>424</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443</v>
      </c>
      <c r="BP122" s="836"/>
      <c r="BQ122" s="837">
        <v>31237080</v>
      </c>
      <c r="BR122" s="838"/>
      <c r="BS122" s="838"/>
      <c r="BT122" s="838"/>
      <c r="BU122" s="838"/>
      <c r="BV122" s="838">
        <v>30368555</v>
      </c>
      <c r="BW122" s="838"/>
      <c r="BX122" s="838"/>
      <c r="BY122" s="838"/>
      <c r="BZ122" s="838"/>
      <c r="CA122" s="838">
        <v>29263866</v>
      </c>
      <c r="CB122" s="838"/>
      <c r="CC122" s="838"/>
      <c r="CD122" s="838"/>
      <c r="CE122" s="838"/>
      <c r="CF122" s="741"/>
      <c r="CG122" s="742"/>
      <c r="CH122" s="742"/>
      <c r="CI122" s="742"/>
      <c r="CJ122" s="839"/>
      <c r="CK122" s="849"/>
      <c r="CL122" s="810"/>
      <c r="CM122" s="810"/>
      <c r="CN122" s="810"/>
      <c r="CO122" s="811"/>
      <c r="CP122" s="826" t="s">
        <v>385</v>
      </c>
      <c r="CQ122" s="827"/>
      <c r="CR122" s="827"/>
      <c r="CS122" s="827"/>
      <c r="CT122" s="827"/>
      <c r="CU122" s="827"/>
      <c r="CV122" s="827"/>
      <c r="CW122" s="827"/>
      <c r="CX122" s="827"/>
      <c r="CY122" s="827"/>
      <c r="CZ122" s="827"/>
      <c r="DA122" s="827"/>
      <c r="DB122" s="827"/>
      <c r="DC122" s="827"/>
      <c r="DD122" s="827"/>
      <c r="DE122" s="827"/>
      <c r="DF122" s="828"/>
      <c r="DG122" s="768">
        <v>49260</v>
      </c>
      <c r="DH122" s="769"/>
      <c r="DI122" s="769"/>
      <c r="DJ122" s="769"/>
      <c r="DK122" s="769"/>
      <c r="DL122" s="769">
        <v>48139</v>
      </c>
      <c r="DM122" s="769"/>
      <c r="DN122" s="769"/>
      <c r="DO122" s="769"/>
      <c r="DP122" s="769"/>
      <c r="DQ122" s="769">
        <v>48342</v>
      </c>
      <c r="DR122" s="769"/>
      <c r="DS122" s="769"/>
      <c r="DT122" s="769"/>
      <c r="DU122" s="769"/>
      <c r="DV122" s="821">
        <v>0.6</v>
      </c>
      <c r="DW122" s="821"/>
      <c r="DX122" s="821"/>
      <c r="DY122" s="821"/>
      <c r="DZ122" s="822"/>
    </row>
    <row r="123" spans="1:130" s="197" customFormat="1" ht="26.25" customHeight="1" thickBot="1">
      <c r="A123" s="863"/>
      <c r="B123" s="864"/>
      <c r="C123" s="801" t="s">
        <v>430</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444</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t="s">
        <v>112</v>
      </c>
      <c r="BR123" s="830"/>
      <c r="BS123" s="830"/>
      <c r="BT123" s="830"/>
      <c r="BU123" s="830"/>
      <c r="BV123" s="830" t="s">
        <v>112</v>
      </c>
      <c r="BW123" s="830"/>
      <c r="BX123" s="830"/>
      <c r="BY123" s="830"/>
      <c r="BZ123" s="830"/>
      <c r="CA123" s="830" t="s">
        <v>112</v>
      </c>
      <c r="CB123" s="830"/>
      <c r="CC123" s="830"/>
      <c r="CD123" s="830"/>
      <c r="CE123" s="830"/>
      <c r="CF123" s="728"/>
      <c r="CG123" s="729"/>
      <c r="CH123" s="729"/>
      <c r="CI123" s="729"/>
      <c r="CJ123" s="831"/>
      <c r="CK123" s="849"/>
      <c r="CL123" s="810"/>
      <c r="CM123" s="810"/>
      <c r="CN123" s="810"/>
      <c r="CO123" s="811"/>
      <c r="CP123" s="826" t="s">
        <v>390</v>
      </c>
      <c r="CQ123" s="827"/>
      <c r="CR123" s="827"/>
      <c r="CS123" s="827"/>
      <c r="CT123" s="827"/>
      <c r="CU123" s="827"/>
      <c r="CV123" s="827"/>
      <c r="CW123" s="827"/>
      <c r="CX123" s="827"/>
      <c r="CY123" s="827"/>
      <c r="CZ123" s="827"/>
      <c r="DA123" s="827"/>
      <c r="DB123" s="827"/>
      <c r="DC123" s="827"/>
      <c r="DD123" s="827"/>
      <c r="DE123" s="827"/>
      <c r="DF123" s="828"/>
      <c r="DG123" s="781" t="s">
        <v>112</v>
      </c>
      <c r="DH123" s="782"/>
      <c r="DI123" s="782"/>
      <c r="DJ123" s="782"/>
      <c r="DK123" s="783"/>
      <c r="DL123" s="784" t="s">
        <v>112</v>
      </c>
      <c r="DM123" s="782"/>
      <c r="DN123" s="782"/>
      <c r="DO123" s="782"/>
      <c r="DP123" s="783"/>
      <c r="DQ123" s="784" t="s">
        <v>112</v>
      </c>
      <c r="DR123" s="782"/>
      <c r="DS123" s="782"/>
      <c r="DT123" s="782"/>
      <c r="DU123" s="783"/>
      <c r="DV123" s="752" t="s">
        <v>112</v>
      </c>
      <c r="DW123" s="753"/>
      <c r="DX123" s="753"/>
      <c r="DY123" s="753"/>
      <c r="DZ123" s="754"/>
    </row>
    <row r="124" spans="1:130" s="197" customFormat="1" ht="26.25" customHeight="1">
      <c r="A124" s="863"/>
      <c r="B124" s="864"/>
      <c r="C124" s="801" t="s">
        <v>433</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445</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c r="A125" s="863"/>
      <c r="B125" s="864"/>
      <c r="C125" s="801" t="s">
        <v>435</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446</v>
      </c>
      <c r="CL125" s="808"/>
      <c r="CM125" s="808"/>
      <c r="CN125" s="808"/>
      <c r="CO125" s="809"/>
      <c r="CP125" s="814" t="s">
        <v>447</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438</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112</v>
      </c>
      <c r="AB126" s="782"/>
      <c r="AC126" s="782"/>
      <c r="AD126" s="782"/>
      <c r="AE126" s="783"/>
      <c r="AF126" s="784" t="s">
        <v>112</v>
      </c>
      <c r="AG126" s="782"/>
      <c r="AH126" s="782"/>
      <c r="AI126" s="782"/>
      <c r="AJ126" s="783"/>
      <c r="AK126" s="784" t="s">
        <v>112</v>
      </c>
      <c r="AL126" s="782"/>
      <c r="AM126" s="782"/>
      <c r="AN126" s="782"/>
      <c r="AO126" s="783"/>
      <c r="AP126" s="752" t="s">
        <v>112</v>
      </c>
      <c r="AQ126" s="753"/>
      <c r="AR126" s="753"/>
      <c r="AS126" s="753"/>
      <c r="AT126" s="754"/>
      <c r="AU126" s="233"/>
      <c r="AV126" s="233"/>
      <c r="AW126" s="233"/>
      <c r="AX126" s="804" t="s">
        <v>448</v>
      </c>
      <c r="AY126" s="762"/>
      <c r="AZ126" s="762"/>
      <c r="BA126" s="762"/>
      <c r="BB126" s="762"/>
      <c r="BC126" s="762"/>
      <c r="BD126" s="762"/>
      <c r="BE126" s="763"/>
      <c r="BF126" s="761" t="s">
        <v>449</v>
      </c>
      <c r="BG126" s="762"/>
      <c r="BH126" s="762"/>
      <c r="BI126" s="762"/>
      <c r="BJ126" s="762"/>
      <c r="BK126" s="762"/>
      <c r="BL126" s="763"/>
      <c r="BM126" s="761" t="s">
        <v>450</v>
      </c>
      <c r="BN126" s="762"/>
      <c r="BO126" s="762"/>
      <c r="BP126" s="762"/>
      <c r="BQ126" s="762"/>
      <c r="BR126" s="762"/>
      <c r="BS126" s="763"/>
      <c r="BT126" s="761" t="s">
        <v>451</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452</v>
      </c>
      <c r="CQ126" s="766"/>
      <c r="CR126" s="766"/>
      <c r="CS126" s="766"/>
      <c r="CT126" s="766"/>
      <c r="CU126" s="766"/>
      <c r="CV126" s="766"/>
      <c r="CW126" s="766"/>
      <c r="CX126" s="766"/>
      <c r="CY126" s="766"/>
      <c r="CZ126" s="766"/>
      <c r="DA126" s="766"/>
      <c r="DB126" s="766"/>
      <c r="DC126" s="766"/>
      <c r="DD126" s="766"/>
      <c r="DE126" s="766"/>
      <c r="DF126" s="767"/>
      <c r="DG126" s="768">
        <v>318924</v>
      </c>
      <c r="DH126" s="769"/>
      <c r="DI126" s="769"/>
      <c r="DJ126" s="769"/>
      <c r="DK126" s="769"/>
      <c r="DL126" s="769">
        <v>321383</v>
      </c>
      <c r="DM126" s="769"/>
      <c r="DN126" s="769"/>
      <c r="DO126" s="769"/>
      <c r="DP126" s="769"/>
      <c r="DQ126" s="769">
        <v>316927</v>
      </c>
      <c r="DR126" s="769"/>
      <c r="DS126" s="769"/>
      <c r="DT126" s="769"/>
      <c r="DU126" s="769"/>
      <c r="DV126" s="821">
        <v>3.7</v>
      </c>
      <c r="DW126" s="821"/>
      <c r="DX126" s="821"/>
      <c r="DY126" s="821"/>
      <c r="DZ126" s="822"/>
    </row>
    <row r="127" spans="1:130" s="197" customFormat="1" ht="26.25" customHeight="1" thickBot="1">
      <c r="A127" s="865"/>
      <c r="B127" s="866"/>
      <c r="C127" s="823" t="s">
        <v>453</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16480</v>
      </c>
      <c r="AB127" s="782"/>
      <c r="AC127" s="782"/>
      <c r="AD127" s="782"/>
      <c r="AE127" s="783"/>
      <c r="AF127" s="784">
        <v>11859</v>
      </c>
      <c r="AG127" s="782"/>
      <c r="AH127" s="782"/>
      <c r="AI127" s="782"/>
      <c r="AJ127" s="783"/>
      <c r="AK127" s="784">
        <v>5791</v>
      </c>
      <c r="AL127" s="782"/>
      <c r="AM127" s="782"/>
      <c r="AN127" s="782"/>
      <c r="AO127" s="783"/>
      <c r="AP127" s="752">
        <v>0.1</v>
      </c>
      <c r="AQ127" s="753"/>
      <c r="AR127" s="753"/>
      <c r="AS127" s="753"/>
      <c r="AT127" s="754"/>
      <c r="AU127" s="233"/>
      <c r="AV127" s="233"/>
      <c r="AW127" s="233"/>
      <c r="AX127" s="755" t="s">
        <v>454</v>
      </c>
      <c r="AY127" s="756"/>
      <c r="AZ127" s="756"/>
      <c r="BA127" s="756"/>
      <c r="BB127" s="756"/>
      <c r="BC127" s="756"/>
      <c r="BD127" s="756"/>
      <c r="BE127" s="757"/>
      <c r="BF127" s="758" t="s">
        <v>112</v>
      </c>
      <c r="BG127" s="759"/>
      <c r="BH127" s="759"/>
      <c r="BI127" s="759"/>
      <c r="BJ127" s="759"/>
      <c r="BK127" s="759"/>
      <c r="BL127" s="760"/>
      <c r="BM127" s="758">
        <v>13.31</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455</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c r="A128" s="793" t="s">
        <v>456</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457</v>
      </c>
      <c r="X128" s="795"/>
      <c r="Y128" s="795"/>
      <c r="Z128" s="796"/>
      <c r="AA128" s="721">
        <v>346693</v>
      </c>
      <c r="AB128" s="722"/>
      <c r="AC128" s="722"/>
      <c r="AD128" s="722"/>
      <c r="AE128" s="723"/>
      <c r="AF128" s="724">
        <v>281637</v>
      </c>
      <c r="AG128" s="722"/>
      <c r="AH128" s="722"/>
      <c r="AI128" s="722"/>
      <c r="AJ128" s="723"/>
      <c r="AK128" s="724">
        <v>312757</v>
      </c>
      <c r="AL128" s="722"/>
      <c r="AM128" s="722"/>
      <c r="AN128" s="722"/>
      <c r="AO128" s="723"/>
      <c r="AP128" s="725"/>
      <c r="AQ128" s="726"/>
      <c r="AR128" s="726"/>
      <c r="AS128" s="726"/>
      <c r="AT128" s="727"/>
      <c r="AU128" s="235"/>
      <c r="AV128" s="235"/>
      <c r="AW128" s="235"/>
      <c r="AX128" s="770" t="s">
        <v>458</v>
      </c>
      <c r="AY128" s="766"/>
      <c r="AZ128" s="766"/>
      <c r="BA128" s="766"/>
      <c r="BB128" s="766"/>
      <c r="BC128" s="766"/>
      <c r="BD128" s="766"/>
      <c r="BE128" s="767"/>
      <c r="BF128" s="788" t="s">
        <v>112</v>
      </c>
      <c r="BG128" s="789"/>
      <c r="BH128" s="789"/>
      <c r="BI128" s="789"/>
      <c r="BJ128" s="789"/>
      <c r="BK128" s="789"/>
      <c r="BL128" s="790"/>
      <c r="BM128" s="788">
        <v>18.309999999999999</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459</v>
      </c>
      <c r="X129" s="779"/>
      <c r="Y129" s="779"/>
      <c r="Z129" s="780"/>
      <c r="AA129" s="781">
        <v>10076858</v>
      </c>
      <c r="AB129" s="782"/>
      <c r="AC129" s="782"/>
      <c r="AD129" s="782"/>
      <c r="AE129" s="783"/>
      <c r="AF129" s="784">
        <v>10040875</v>
      </c>
      <c r="AG129" s="782"/>
      <c r="AH129" s="782"/>
      <c r="AI129" s="782"/>
      <c r="AJ129" s="783"/>
      <c r="AK129" s="784">
        <v>10157005</v>
      </c>
      <c r="AL129" s="782"/>
      <c r="AM129" s="782"/>
      <c r="AN129" s="782"/>
      <c r="AO129" s="783"/>
      <c r="AP129" s="785"/>
      <c r="AQ129" s="786"/>
      <c r="AR129" s="786"/>
      <c r="AS129" s="786"/>
      <c r="AT129" s="787"/>
      <c r="AU129" s="235"/>
      <c r="AV129" s="235"/>
      <c r="AW129" s="235"/>
      <c r="AX129" s="770" t="s">
        <v>460</v>
      </c>
      <c r="AY129" s="766"/>
      <c r="AZ129" s="766"/>
      <c r="BA129" s="766"/>
      <c r="BB129" s="766"/>
      <c r="BC129" s="766"/>
      <c r="BD129" s="766"/>
      <c r="BE129" s="767"/>
      <c r="BF129" s="771">
        <v>9.6</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461</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462</v>
      </c>
      <c r="X130" s="779"/>
      <c r="Y130" s="779"/>
      <c r="Z130" s="780"/>
      <c r="AA130" s="781">
        <v>1409864</v>
      </c>
      <c r="AB130" s="782"/>
      <c r="AC130" s="782"/>
      <c r="AD130" s="782"/>
      <c r="AE130" s="783"/>
      <c r="AF130" s="784">
        <v>1427580</v>
      </c>
      <c r="AG130" s="782"/>
      <c r="AH130" s="782"/>
      <c r="AI130" s="782"/>
      <c r="AJ130" s="783"/>
      <c r="AK130" s="784">
        <v>1481267</v>
      </c>
      <c r="AL130" s="782"/>
      <c r="AM130" s="782"/>
      <c r="AN130" s="782"/>
      <c r="AO130" s="783"/>
      <c r="AP130" s="785"/>
      <c r="AQ130" s="786"/>
      <c r="AR130" s="786"/>
      <c r="AS130" s="786"/>
      <c r="AT130" s="787"/>
      <c r="AU130" s="235"/>
      <c r="AV130" s="235"/>
      <c r="AW130" s="235"/>
      <c r="AX130" s="749" t="s">
        <v>463</v>
      </c>
      <c r="AY130" s="750"/>
      <c r="AZ130" s="750"/>
      <c r="BA130" s="750"/>
      <c r="BB130" s="750"/>
      <c r="BC130" s="750"/>
      <c r="BD130" s="750"/>
      <c r="BE130" s="751"/>
      <c r="BF130" s="703" t="s">
        <v>112</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464</v>
      </c>
      <c r="X131" s="712"/>
      <c r="Y131" s="712"/>
      <c r="Z131" s="713"/>
      <c r="AA131" s="714">
        <v>8666994</v>
      </c>
      <c r="AB131" s="715"/>
      <c r="AC131" s="715"/>
      <c r="AD131" s="715"/>
      <c r="AE131" s="716"/>
      <c r="AF131" s="717">
        <v>8613295</v>
      </c>
      <c r="AG131" s="715"/>
      <c r="AH131" s="715"/>
      <c r="AI131" s="715"/>
      <c r="AJ131" s="716"/>
      <c r="AK131" s="717">
        <v>8675738</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465</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466</v>
      </c>
      <c r="W132" s="735"/>
      <c r="X132" s="735"/>
      <c r="Y132" s="735"/>
      <c r="Z132" s="736"/>
      <c r="AA132" s="737">
        <v>9.2200479200000007</v>
      </c>
      <c r="AB132" s="738"/>
      <c r="AC132" s="738"/>
      <c r="AD132" s="738"/>
      <c r="AE132" s="739"/>
      <c r="AF132" s="740">
        <v>9.9562362600000007</v>
      </c>
      <c r="AG132" s="738"/>
      <c r="AH132" s="738"/>
      <c r="AI132" s="738"/>
      <c r="AJ132" s="739"/>
      <c r="AK132" s="740">
        <v>9.8775573909999999</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467</v>
      </c>
      <c r="W133" s="744"/>
      <c r="X133" s="744"/>
      <c r="Y133" s="744"/>
      <c r="Z133" s="745"/>
      <c r="AA133" s="746">
        <v>9.3000000000000007</v>
      </c>
      <c r="AB133" s="747"/>
      <c r="AC133" s="747"/>
      <c r="AD133" s="747"/>
      <c r="AE133" s="748"/>
      <c r="AF133" s="746">
        <v>9.6</v>
      </c>
      <c r="AG133" s="747"/>
      <c r="AH133" s="747"/>
      <c r="AI133" s="747"/>
      <c r="AJ133" s="748"/>
      <c r="AK133" s="746">
        <v>9.6</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T52" zoomScaleNormal="85" zoomScaleSheetLayoutView="55" workbookViewId="0">
      <selection activeCell="G52" sqref="G52"/>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58" zoomScaleNormal="40" zoomScaleSheetLayoutView="55" workbookViewId="0">
      <selection activeCell="G52" sqref="G52"/>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G1" workbookViewId="0">
      <selection activeCell="G52" sqref="G52"/>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6" t="s">
        <v>470</v>
      </c>
      <c r="L7" s="254"/>
      <c r="M7" s="255" t="s">
        <v>471</v>
      </c>
      <c r="N7" s="256"/>
    </row>
    <row r="8" spans="1:16">
      <c r="A8" s="248"/>
      <c r="B8" s="244"/>
      <c r="C8" s="244"/>
      <c r="D8" s="244"/>
      <c r="E8" s="244"/>
      <c r="F8" s="244"/>
      <c r="G8" s="257"/>
      <c r="H8" s="258"/>
      <c r="I8" s="258"/>
      <c r="J8" s="259"/>
      <c r="K8" s="1117"/>
      <c r="L8" s="260" t="s">
        <v>472</v>
      </c>
      <c r="M8" s="261" t="s">
        <v>473</v>
      </c>
      <c r="N8" s="262" t="s">
        <v>474</v>
      </c>
    </row>
    <row r="9" spans="1:16">
      <c r="A9" s="248"/>
      <c r="B9" s="244"/>
      <c r="C9" s="244"/>
      <c r="D9" s="244"/>
      <c r="E9" s="244"/>
      <c r="F9" s="244"/>
      <c r="G9" s="1130" t="s">
        <v>475</v>
      </c>
      <c r="H9" s="1131"/>
      <c r="I9" s="1131"/>
      <c r="J9" s="1132"/>
      <c r="K9" s="263">
        <v>2310443</v>
      </c>
      <c r="L9" s="264">
        <v>52947</v>
      </c>
      <c r="M9" s="265">
        <v>83170</v>
      </c>
      <c r="N9" s="266">
        <v>-36.299999999999997</v>
      </c>
    </row>
    <row r="10" spans="1:16">
      <c r="A10" s="248"/>
      <c r="B10" s="244"/>
      <c r="C10" s="244"/>
      <c r="D10" s="244"/>
      <c r="E10" s="244"/>
      <c r="F10" s="244"/>
      <c r="G10" s="1130" t="s">
        <v>476</v>
      </c>
      <c r="H10" s="1131"/>
      <c r="I10" s="1131"/>
      <c r="J10" s="1132"/>
      <c r="K10" s="267">
        <v>300719</v>
      </c>
      <c r="L10" s="268">
        <v>6891</v>
      </c>
      <c r="M10" s="269">
        <v>7053</v>
      </c>
      <c r="N10" s="270">
        <v>-2.2999999999999998</v>
      </c>
    </row>
    <row r="11" spans="1:16" ht="13.5" customHeight="1">
      <c r="A11" s="248"/>
      <c r="B11" s="244"/>
      <c r="C11" s="244"/>
      <c r="D11" s="244"/>
      <c r="E11" s="244"/>
      <c r="F11" s="244"/>
      <c r="G11" s="1130" t="s">
        <v>477</v>
      </c>
      <c r="H11" s="1131"/>
      <c r="I11" s="1131"/>
      <c r="J11" s="1132"/>
      <c r="K11" s="267">
        <v>328620</v>
      </c>
      <c r="L11" s="268">
        <v>7531</v>
      </c>
      <c r="M11" s="269">
        <v>8860</v>
      </c>
      <c r="N11" s="270">
        <v>-15</v>
      </c>
    </row>
    <row r="12" spans="1:16" ht="13.5" customHeight="1">
      <c r="A12" s="248"/>
      <c r="B12" s="244"/>
      <c r="C12" s="244"/>
      <c r="D12" s="244"/>
      <c r="E12" s="244"/>
      <c r="F12" s="244"/>
      <c r="G12" s="1130" t="s">
        <v>478</v>
      </c>
      <c r="H12" s="1131"/>
      <c r="I12" s="1131"/>
      <c r="J12" s="1132"/>
      <c r="K12" s="267">
        <v>11829</v>
      </c>
      <c r="L12" s="268">
        <v>271</v>
      </c>
      <c r="M12" s="269">
        <v>837</v>
      </c>
      <c r="N12" s="270">
        <v>-67.599999999999994</v>
      </c>
    </row>
    <row r="13" spans="1:16" ht="13.5" customHeight="1">
      <c r="A13" s="248"/>
      <c r="B13" s="244"/>
      <c r="C13" s="244"/>
      <c r="D13" s="244"/>
      <c r="E13" s="244"/>
      <c r="F13" s="244"/>
      <c r="G13" s="1130" t="s">
        <v>479</v>
      </c>
      <c r="H13" s="1131"/>
      <c r="I13" s="1131"/>
      <c r="J13" s="1132"/>
      <c r="K13" s="267" t="s">
        <v>480</v>
      </c>
      <c r="L13" s="268" t="s">
        <v>480</v>
      </c>
      <c r="M13" s="269">
        <v>4</v>
      </c>
      <c r="N13" s="270" t="s">
        <v>480</v>
      </c>
    </row>
    <row r="14" spans="1:16" ht="13.5" customHeight="1">
      <c r="A14" s="248"/>
      <c r="B14" s="244"/>
      <c r="C14" s="244"/>
      <c r="D14" s="244"/>
      <c r="E14" s="244"/>
      <c r="F14" s="244"/>
      <c r="G14" s="1130" t="s">
        <v>481</v>
      </c>
      <c r="H14" s="1131"/>
      <c r="I14" s="1131"/>
      <c r="J14" s="1132"/>
      <c r="K14" s="267">
        <v>74761</v>
      </c>
      <c r="L14" s="268">
        <v>1713</v>
      </c>
      <c r="M14" s="269">
        <v>3453</v>
      </c>
      <c r="N14" s="270">
        <v>-50.4</v>
      </c>
    </row>
    <row r="15" spans="1:16" ht="13.5" customHeight="1">
      <c r="A15" s="248"/>
      <c r="B15" s="244"/>
      <c r="C15" s="244"/>
      <c r="D15" s="244"/>
      <c r="E15" s="244"/>
      <c r="F15" s="244"/>
      <c r="G15" s="1130" t="s">
        <v>482</v>
      </c>
      <c r="H15" s="1131"/>
      <c r="I15" s="1131"/>
      <c r="J15" s="1132"/>
      <c r="K15" s="267">
        <v>55299</v>
      </c>
      <c r="L15" s="268">
        <v>1267</v>
      </c>
      <c r="M15" s="269">
        <v>1923</v>
      </c>
      <c r="N15" s="270">
        <v>-34.1</v>
      </c>
    </row>
    <row r="16" spans="1:16">
      <c r="A16" s="248"/>
      <c r="B16" s="244"/>
      <c r="C16" s="244"/>
      <c r="D16" s="244"/>
      <c r="E16" s="244"/>
      <c r="F16" s="244"/>
      <c r="G16" s="1133" t="s">
        <v>483</v>
      </c>
      <c r="H16" s="1134"/>
      <c r="I16" s="1134"/>
      <c r="J16" s="1135"/>
      <c r="K16" s="268">
        <v>-153441</v>
      </c>
      <c r="L16" s="268">
        <v>-3516</v>
      </c>
      <c r="M16" s="269">
        <v>-10272</v>
      </c>
      <c r="N16" s="270">
        <v>-65.8</v>
      </c>
    </row>
    <row r="17" spans="1:16">
      <c r="A17" s="248"/>
      <c r="B17" s="244"/>
      <c r="C17" s="244"/>
      <c r="D17" s="244"/>
      <c r="E17" s="244"/>
      <c r="F17" s="244"/>
      <c r="G17" s="1133" t="s">
        <v>169</v>
      </c>
      <c r="H17" s="1134"/>
      <c r="I17" s="1134"/>
      <c r="J17" s="1135"/>
      <c r="K17" s="268">
        <v>2928230</v>
      </c>
      <c r="L17" s="268">
        <v>67104</v>
      </c>
      <c r="M17" s="269">
        <v>95028</v>
      </c>
      <c r="N17" s="270">
        <v>-29.4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27" t="s">
        <v>488</v>
      </c>
      <c r="H21" s="1128"/>
      <c r="I21" s="1128"/>
      <c r="J21" s="1129"/>
      <c r="K21" s="280">
        <v>6.62</v>
      </c>
      <c r="L21" s="281">
        <v>9.36</v>
      </c>
      <c r="M21" s="282">
        <v>-2.74</v>
      </c>
      <c r="N21" s="249"/>
      <c r="O21" s="283"/>
      <c r="P21" s="279"/>
    </row>
    <row r="22" spans="1:16" s="284" customFormat="1">
      <c r="A22" s="279"/>
      <c r="B22" s="249"/>
      <c r="C22" s="249"/>
      <c r="D22" s="249"/>
      <c r="E22" s="249"/>
      <c r="F22" s="249"/>
      <c r="G22" s="1127" t="s">
        <v>489</v>
      </c>
      <c r="H22" s="1128"/>
      <c r="I22" s="1128"/>
      <c r="J22" s="1129"/>
      <c r="K22" s="285">
        <v>95.9</v>
      </c>
      <c r="L22" s="286">
        <v>96.8</v>
      </c>
      <c r="M22" s="287">
        <v>-0.9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16" t="s">
        <v>470</v>
      </c>
      <c r="L30" s="254"/>
      <c r="M30" s="255" t="s">
        <v>471</v>
      </c>
      <c r="N30" s="256"/>
    </row>
    <row r="31" spans="1:16">
      <c r="A31" s="248"/>
      <c r="B31" s="244"/>
      <c r="C31" s="244"/>
      <c r="D31" s="244"/>
      <c r="E31" s="244"/>
      <c r="F31" s="244"/>
      <c r="G31" s="257"/>
      <c r="H31" s="258"/>
      <c r="I31" s="258"/>
      <c r="J31" s="259"/>
      <c r="K31" s="1117"/>
      <c r="L31" s="260" t="s">
        <v>472</v>
      </c>
      <c r="M31" s="261" t="s">
        <v>473</v>
      </c>
      <c r="N31" s="262" t="s">
        <v>474</v>
      </c>
    </row>
    <row r="32" spans="1:16" ht="27" customHeight="1">
      <c r="A32" s="248"/>
      <c r="B32" s="244"/>
      <c r="C32" s="244"/>
      <c r="D32" s="244"/>
      <c r="E32" s="244"/>
      <c r="F32" s="244"/>
      <c r="G32" s="1118" t="s">
        <v>493</v>
      </c>
      <c r="H32" s="1119"/>
      <c r="I32" s="1119"/>
      <c r="J32" s="1120"/>
      <c r="K32" s="294">
        <v>1605885</v>
      </c>
      <c r="L32" s="294">
        <v>36801</v>
      </c>
      <c r="M32" s="295">
        <v>65071</v>
      </c>
      <c r="N32" s="296">
        <v>-43.4</v>
      </c>
    </row>
    <row r="33" spans="1:16" ht="13.5" customHeight="1">
      <c r="A33" s="248"/>
      <c r="B33" s="244"/>
      <c r="C33" s="244"/>
      <c r="D33" s="244"/>
      <c r="E33" s="244"/>
      <c r="F33" s="244"/>
      <c r="G33" s="1118" t="s">
        <v>494</v>
      </c>
      <c r="H33" s="1119"/>
      <c r="I33" s="1119"/>
      <c r="J33" s="1120"/>
      <c r="K33" s="294" t="s">
        <v>480</v>
      </c>
      <c r="L33" s="294" t="s">
        <v>480</v>
      </c>
      <c r="M33" s="295" t="s">
        <v>480</v>
      </c>
      <c r="N33" s="296" t="s">
        <v>480</v>
      </c>
    </row>
    <row r="34" spans="1:16" ht="27" customHeight="1">
      <c r="A34" s="248"/>
      <c r="B34" s="244"/>
      <c r="C34" s="244"/>
      <c r="D34" s="244"/>
      <c r="E34" s="244"/>
      <c r="F34" s="244"/>
      <c r="G34" s="1118" t="s">
        <v>495</v>
      </c>
      <c r="H34" s="1119"/>
      <c r="I34" s="1119"/>
      <c r="J34" s="1120"/>
      <c r="K34" s="294">
        <v>6667</v>
      </c>
      <c r="L34" s="294">
        <v>153</v>
      </c>
      <c r="M34" s="295">
        <v>23</v>
      </c>
      <c r="N34" s="296">
        <v>565.20000000000005</v>
      </c>
    </row>
    <row r="35" spans="1:16" ht="27" customHeight="1">
      <c r="A35" s="248"/>
      <c r="B35" s="244"/>
      <c r="C35" s="244"/>
      <c r="D35" s="244"/>
      <c r="E35" s="244"/>
      <c r="F35" s="244"/>
      <c r="G35" s="1118" t="s">
        <v>496</v>
      </c>
      <c r="H35" s="1119"/>
      <c r="I35" s="1119"/>
      <c r="J35" s="1120"/>
      <c r="K35" s="294">
        <v>916382</v>
      </c>
      <c r="L35" s="294">
        <v>21000</v>
      </c>
      <c r="M35" s="295">
        <v>17560</v>
      </c>
      <c r="N35" s="296">
        <v>19.600000000000001</v>
      </c>
    </row>
    <row r="36" spans="1:16" ht="27" customHeight="1">
      <c r="A36" s="248"/>
      <c r="B36" s="244"/>
      <c r="C36" s="244"/>
      <c r="D36" s="244"/>
      <c r="E36" s="244"/>
      <c r="F36" s="244"/>
      <c r="G36" s="1118" t="s">
        <v>497</v>
      </c>
      <c r="H36" s="1119"/>
      <c r="I36" s="1119"/>
      <c r="J36" s="1120"/>
      <c r="K36" s="294">
        <v>116250</v>
      </c>
      <c r="L36" s="294">
        <v>2664</v>
      </c>
      <c r="M36" s="295">
        <v>3274</v>
      </c>
      <c r="N36" s="296">
        <v>-18.600000000000001</v>
      </c>
    </row>
    <row r="37" spans="1:16" ht="13.5" customHeight="1">
      <c r="A37" s="248"/>
      <c r="B37" s="244"/>
      <c r="C37" s="244"/>
      <c r="D37" s="244"/>
      <c r="E37" s="244"/>
      <c r="F37" s="244"/>
      <c r="G37" s="1118" t="s">
        <v>498</v>
      </c>
      <c r="H37" s="1119"/>
      <c r="I37" s="1119"/>
      <c r="J37" s="1120"/>
      <c r="K37" s="294">
        <v>5791</v>
      </c>
      <c r="L37" s="294">
        <v>133</v>
      </c>
      <c r="M37" s="295">
        <v>1387</v>
      </c>
      <c r="N37" s="296">
        <v>-90.4</v>
      </c>
    </row>
    <row r="38" spans="1:16" ht="27" customHeight="1">
      <c r="A38" s="248"/>
      <c r="B38" s="244"/>
      <c r="C38" s="244"/>
      <c r="D38" s="244"/>
      <c r="E38" s="244"/>
      <c r="F38" s="244"/>
      <c r="G38" s="1121" t="s">
        <v>499</v>
      </c>
      <c r="H38" s="1122"/>
      <c r="I38" s="1122"/>
      <c r="J38" s="1123"/>
      <c r="K38" s="297" t="s">
        <v>480</v>
      </c>
      <c r="L38" s="297" t="s">
        <v>480</v>
      </c>
      <c r="M38" s="298">
        <v>7</v>
      </c>
      <c r="N38" s="299" t="s">
        <v>480</v>
      </c>
      <c r="O38" s="293"/>
    </row>
    <row r="39" spans="1:16">
      <c r="A39" s="248"/>
      <c r="B39" s="244"/>
      <c r="C39" s="244"/>
      <c r="D39" s="244"/>
      <c r="E39" s="244"/>
      <c r="F39" s="244"/>
      <c r="G39" s="1121" t="s">
        <v>500</v>
      </c>
      <c r="H39" s="1122"/>
      <c r="I39" s="1122"/>
      <c r="J39" s="1123"/>
      <c r="K39" s="300">
        <v>-312757</v>
      </c>
      <c r="L39" s="300">
        <v>-7167</v>
      </c>
      <c r="M39" s="301">
        <v>-4282</v>
      </c>
      <c r="N39" s="302">
        <v>67.400000000000006</v>
      </c>
      <c r="O39" s="293"/>
    </row>
    <row r="40" spans="1:16" ht="27" customHeight="1">
      <c r="A40" s="248"/>
      <c r="B40" s="244"/>
      <c r="C40" s="244"/>
      <c r="D40" s="244"/>
      <c r="E40" s="244"/>
      <c r="F40" s="244"/>
      <c r="G40" s="1118" t="s">
        <v>501</v>
      </c>
      <c r="H40" s="1119"/>
      <c r="I40" s="1119"/>
      <c r="J40" s="1120"/>
      <c r="K40" s="300">
        <v>-1481267</v>
      </c>
      <c r="L40" s="300">
        <v>-33945</v>
      </c>
      <c r="M40" s="301">
        <v>-54179</v>
      </c>
      <c r="N40" s="302">
        <v>-37.299999999999997</v>
      </c>
      <c r="O40" s="293"/>
    </row>
    <row r="41" spans="1:16">
      <c r="A41" s="248"/>
      <c r="B41" s="244"/>
      <c r="C41" s="244"/>
      <c r="D41" s="244"/>
      <c r="E41" s="244"/>
      <c r="F41" s="244"/>
      <c r="G41" s="1124" t="s">
        <v>279</v>
      </c>
      <c r="H41" s="1125"/>
      <c r="I41" s="1125"/>
      <c r="J41" s="1126"/>
      <c r="K41" s="294">
        <v>856951</v>
      </c>
      <c r="L41" s="300">
        <v>19638</v>
      </c>
      <c r="M41" s="301">
        <v>28861</v>
      </c>
      <c r="N41" s="302">
        <v>-32</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11" t="s">
        <v>470</v>
      </c>
      <c r="J49" s="1113" t="s">
        <v>505</v>
      </c>
      <c r="K49" s="1114"/>
      <c r="L49" s="1114"/>
      <c r="M49" s="1114"/>
      <c r="N49" s="1115"/>
    </row>
    <row r="50" spans="1:14">
      <c r="A50" s="248"/>
      <c r="B50" s="244"/>
      <c r="C50" s="244"/>
      <c r="D50" s="244"/>
      <c r="E50" s="244"/>
      <c r="F50" s="244"/>
      <c r="G50" s="312"/>
      <c r="H50" s="313"/>
      <c r="I50" s="1112"/>
      <c r="J50" s="314" t="s">
        <v>506</v>
      </c>
      <c r="K50" s="315" t="s">
        <v>507</v>
      </c>
      <c r="L50" s="316" t="s">
        <v>508</v>
      </c>
      <c r="M50" s="317" t="s">
        <v>509</v>
      </c>
      <c r="N50" s="318" t="s">
        <v>510</v>
      </c>
    </row>
    <row r="51" spans="1:14">
      <c r="A51" s="248"/>
      <c r="B51" s="244"/>
      <c r="C51" s="244"/>
      <c r="D51" s="244"/>
      <c r="E51" s="244"/>
      <c r="F51" s="244"/>
      <c r="G51" s="310" t="s">
        <v>511</v>
      </c>
      <c r="H51" s="311"/>
      <c r="I51" s="319">
        <v>2097553</v>
      </c>
      <c r="J51" s="320">
        <v>47869</v>
      </c>
      <c r="K51" s="321">
        <v>-9.9</v>
      </c>
      <c r="L51" s="322">
        <v>76282</v>
      </c>
      <c r="M51" s="323">
        <v>25</v>
      </c>
      <c r="N51" s="324">
        <v>-34.9</v>
      </c>
    </row>
    <row r="52" spans="1:14">
      <c r="A52" s="248"/>
      <c r="B52" s="244"/>
      <c r="C52" s="244"/>
      <c r="D52" s="244"/>
      <c r="E52" s="244"/>
      <c r="F52" s="244"/>
      <c r="G52" s="325"/>
      <c r="H52" s="326" t="s">
        <v>512</v>
      </c>
      <c r="I52" s="327">
        <v>1120130</v>
      </c>
      <c r="J52" s="328">
        <v>25563</v>
      </c>
      <c r="K52" s="329">
        <v>-3.6</v>
      </c>
      <c r="L52" s="330">
        <v>41092</v>
      </c>
      <c r="M52" s="331">
        <v>31.8</v>
      </c>
      <c r="N52" s="332">
        <v>-35.4</v>
      </c>
    </row>
    <row r="53" spans="1:14">
      <c r="A53" s="248"/>
      <c r="B53" s="244"/>
      <c r="C53" s="244"/>
      <c r="D53" s="244"/>
      <c r="E53" s="244"/>
      <c r="F53" s="244"/>
      <c r="G53" s="310" t="s">
        <v>513</v>
      </c>
      <c r="H53" s="311"/>
      <c r="I53" s="319">
        <v>1769986</v>
      </c>
      <c r="J53" s="320">
        <v>40581</v>
      </c>
      <c r="K53" s="321">
        <v>-15.2</v>
      </c>
      <c r="L53" s="322">
        <v>78670</v>
      </c>
      <c r="M53" s="323">
        <v>3.1</v>
      </c>
      <c r="N53" s="324">
        <v>-18.3</v>
      </c>
    </row>
    <row r="54" spans="1:14">
      <c r="A54" s="248"/>
      <c r="B54" s="244"/>
      <c r="C54" s="244"/>
      <c r="D54" s="244"/>
      <c r="E54" s="244"/>
      <c r="F54" s="244"/>
      <c r="G54" s="325"/>
      <c r="H54" s="326" t="s">
        <v>512</v>
      </c>
      <c r="I54" s="327">
        <v>877941</v>
      </c>
      <c r="J54" s="328">
        <v>20129</v>
      </c>
      <c r="K54" s="329">
        <v>-21.3</v>
      </c>
      <c r="L54" s="330">
        <v>38094</v>
      </c>
      <c r="M54" s="331">
        <v>-7.3</v>
      </c>
      <c r="N54" s="332">
        <v>-14</v>
      </c>
    </row>
    <row r="55" spans="1:14">
      <c r="A55" s="248"/>
      <c r="B55" s="244"/>
      <c r="C55" s="244"/>
      <c r="D55" s="244"/>
      <c r="E55" s="244"/>
      <c r="F55" s="244"/>
      <c r="G55" s="310" t="s">
        <v>514</v>
      </c>
      <c r="H55" s="311"/>
      <c r="I55" s="319">
        <v>1879353</v>
      </c>
      <c r="J55" s="320">
        <v>43253</v>
      </c>
      <c r="K55" s="321">
        <v>6.6</v>
      </c>
      <c r="L55" s="322">
        <v>67201</v>
      </c>
      <c r="M55" s="323">
        <v>-14.6</v>
      </c>
      <c r="N55" s="324">
        <v>21.2</v>
      </c>
    </row>
    <row r="56" spans="1:14">
      <c r="A56" s="248"/>
      <c r="B56" s="244"/>
      <c r="C56" s="244"/>
      <c r="D56" s="244"/>
      <c r="E56" s="244"/>
      <c r="F56" s="244"/>
      <c r="G56" s="325"/>
      <c r="H56" s="326" t="s">
        <v>512</v>
      </c>
      <c r="I56" s="327">
        <v>997561</v>
      </c>
      <c r="J56" s="328">
        <v>22959</v>
      </c>
      <c r="K56" s="329">
        <v>14.1</v>
      </c>
      <c r="L56" s="330">
        <v>35210</v>
      </c>
      <c r="M56" s="331">
        <v>-7.6</v>
      </c>
      <c r="N56" s="332">
        <v>21.7</v>
      </c>
    </row>
    <row r="57" spans="1:14">
      <c r="A57" s="248"/>
      <c r="B57" s="244"/>
      <c r="C57" s="244"/>
      <c r="D57" s="244"/>
      <c r="E57" s="244"/>
      <c r="F57" s="244"/>
      <c r="G57" s="310" t="s">
        <v>515</v>
      </c>
      <c r="H57" s="311"/>
      <c r="I57" s="319">
        <v>2098159</v>
      </c>
      <c r="J57" s="320">
        <v>47971</v>
      </c>
      <c r="K57" s="321">
        <v>10.9</v>
      </c>
      <c r="L57" s="322">
        <v>75709</v>
      </c>
      <c r="M57" s="323">
        <v>12.7</v>
      </c>
      <c r="N57" s="324">
        <v>-1.8</v>
      </c>
    </row>
    <row r="58" spans="1:14">
      <c r="A58" s="248"/>
      <c r="B58" s="244"/>
      <c r="C58" s="244"/>
      <c r="D58" s="244"/>
      <c r="E58" s="244"/>
      <c r="F58" s="244"/>
      <c r="G58" s="325"/>
      <c r="H58" s="326" t="s">
        <v>512</v>
      </c>
      <c r="I58" s="327">
        <v>980984</v>
      </c>
      <c r="J58" s="328">
        <v>22429</v>
      </c>
      <c r="K58" s="329">
        <v>-2.2999999999999998</v>
      </c>
      <c r="L58" s="330">
        <v>35212</v>
      </c>
      <c r="M58" s="331">
        <v>0</v>
      </c>
      <c r="N58" s="332">
        <v>-2.2999999999999998</v>
      </c>
    </row>
    <row r="59" spans="1:14">
      <c r="A59" s="248"/>
      <c r="B59" s="244"/>
      <c r="C59" s="244"/>
      <c r="D59" s="244"/>
      <c r="E59" s="244"/>
      <c r="F59" s="244"/>
      <c r="G59" s="310" t="s">
        <v>516</v>
      </c>
      <c r="H59" s="311"/>
      <c r="I59" s="319">
        <v>1986205</v>
      </c>
      <c r="J59" s="320">
        <v>45517</v>
      </c>
      <c r="K59" s="321">
        <v>-5.0999999999999996</v>
      </c>
      <c r="L59" s="322">
        <v>90961</v>
      </c>
      <c r="M59" s="323">
        <v>20.100000000000001</v>
      </c>
      <c r="N59" s="324">
        <v>-25.2</v>
      </c>
    </row>
    <row r="60" spans="1:14">
      <c r="A60" s="248"/>
      <c r="B60" s="244"/>
      <c r="C60" s="244"/>
      <c r="D60" s="244"/>
      <c r="E60" s="244"/>
      <c r="F60" s="244"/>
      <c r="G60" s="325"/>
      <c r="H60" s="326" t="s">
        <v>512</v>
      </c>
      <c r="I60" s="333">
        <v>1203836</v>
      </c>
      <c r="J60" s="328">
        <v>27588</v>
      </c>
      <c r="K60" s="329">
        <v>23</v>
      </c>
      <c r="L60" s="330">
        <v>37720</v>
      </c>
      <c r="M60" s="331">
        <v>7.1</v>
      </c>
      <c r="N60" s="332">
        <v>15.9</v>
      </c>
    </row>
    <row r="61" spans="1:14">
      <c r="A61" s="248"/>
      <c r="B61" s="244"/>
      <c r="C61" s="244"/>
      <c r="D61" s="244"/>
      <c r="E61" s="244"/>
      <c r="F61" s="244"/>
      <c r="G61" s="310" t="s">
        <v>517</v>
      </c>
      <c r="H61" s="334"/>
      <c r="I61" s="335">
        <v>1966251</v>
      </c>
      <c r="J61" s="336">
        <v>45038</v>
      </c>
      <c r="K61" s="337">
        <v>-2.5</v>
      </c>
      <c r="L61" s="338">
        <v>77765</v>
      </c>
      <c r="M61" s="339">
        <v>9.3000000000000007</v>
      </c>
      <c r="N61" s="324">
        <v>-11.8</v>
      </c>
    </row>
    <row r="62" spans="1:14">
      <c r="A62" s="248"/>
      <c r="B62" s="244"/>
      <c r="C62" s="244"/>
      <c r="D62" s="244"/>
      <c r="E62" s="244"/>
      <c r="F62" s="244"/>
      <c r="G62" s="325"/>
      <c r="H62" s="326" t="s">
        <v>512</v>
      </c>
      <c r="I62" s="327">
        <v>1036090</v>
      </c>
      <c r="J62" s="328">
        <v>23734</v>
      </c>
      <c r="K62" s="329">
        <v>2</v>
      </c>
      <c r="L62" s="330">
        <v>37466</v>
      </c>
      <c r="M62" s="331">
        <v>4.8</v>
      </c>
      <c r="N62" s="332">
        <v>-2.8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0" zoomScale="75" zoomScaleNormal="75" zoomScaleSheetLayoutView="100" workbookViewId="0">
      <selection activeCell="G52" sqref="G52"/>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36" t="s">
        <v>3</v>
      </c>
      <c r="D47" s="1136"/>
      <c r="E47" s="1137"/>
      <c r="F47" s="11">
        <v>6.1</v>
      </c>
      <c r="G47" s="12">
        <v>14.45</v>
      </c>
      <c r="H47" s="12">
        <v>21.42</v>
      </c>
      <c r="I47" s="12">
        <v>21.51</v>
      </c>
      <c r="J47" s="13">
        <v>21.27</v>
      </c>
    </row>
    <row r="48" spans="2:10" ht="57.75" customHeight="1">
      <c r="B48" s="14"/>
      <c r="C48" s="1138" t="s">
        <v>4</v>
      </c>
      <c r="D48" s="1138"/>
      <c r="E48" s="1139"/>
      <c r="F48" s="15">
        <v>5.88</v>
      </c>
      <c r="G48" s="16">
        <v>5.57</v>
      </c>
      <c r="H48" s="16">
        <v>6.06</v>
      </c>
      <c r="I48" s="16">
        <v>4.7</v>
      </c>
      <c r="J48" s="17">
        <v>5.79</v>
      </c>
    </row>
    <row r="49" spans="2:10" ht="57.75" customHeight="1" thickBot="1">
      <c r="B49" s="18"/>
      <c r="C49" s="1140" t="s">
        <v>5</v>
      </c>
      <c r="D49" s="1140"/>
      <c r="E49" s="1141"/>
      <c r="F49" s="19">
        <v>0.43</v>
      </c>
      <c r="G49" s="20">
        <v>8.25</v>
      </c>
      <c r="H49" s="20">
        <v>4.18</v>
      </c>
      <c r="I49" s="20" t="s">
        <v>524</v>
      </c>
      <c r="J49" s="21">
        <v>1.1399999999999999</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9" zoomScale="75" zoomScaleNormal="75" zoomScaleSheetLayoutView="100" workbookViewId="0">
      <selection activeCell="G52" sqref="G5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48" t="s">
        <v>525</v>
      </c>
      <c r="D34" s="1148"/>
      <c r="E34" s="1149"/>
      <c r="F34" s="32">
        <v>11.93</v>
      </c>
      <c r="G34" s="33">
        <v>12.68</v>
      </c>
      <c r="H34" s="33">
        <v>14.33</v>
      </c>
      <c r="I34" s="33">
        <v>15.95</v>
      </c>
      <c r="J34" s="34">
        <v>16.62</v>
      </c>
      <c r="K34" s="22"/>
      <c r="L34" s="22"/>
      <c r="M34" s="22"/>
      <c r="N34" s="22"/>
      <c r="O34" s="22"/>
      <c r="P34" s="22"/>
    </row>
    <row r="35" spans="1:16" ht="39" customHeight="1">
      <c r="A35" s="22"/>
      <c r="B35" s="35"/>
      <c r="C35" s="1142" t="s">
        <v>526</v>
      </c>
      <c r="D35" s="1143"/>
      <c r="E35" s="1144"/>
      <c r="F35" s="36">
        <v>5.88</v>
      </c>
      <c r="G35" s="37">
        <v>5.57</v>
      </c>
      <c r="H35" s="37">
        <v>6.01</v>
      </c>
      <c r="I35" s="37">
        <v>4.5599999999999996</v>
      </c>
      <c r="J35" s="38">
        <v>5.49</v>
      </c>
      <c r="K35" s="22"/>
      <c r="L35" s="22"/>
      <c r="M35" s="22"/>
      <c r="N35" s="22"/>
      <c r="O35" s="22"/>
      <c r="P35" s="22"/>
    </row>
    <row r="36" spans="1:16" ht="39" customHeight="1">
      <c r="A36" s="22"/>
      <c r="B36" s="35"/>
      <c r="C36" s="1142" t="s">
        <v>527</v>
      </c>
      <c r="D36" s="1143"/>
      <c r="E36" s="1144"/>
      <c r="F36" s="36" t="s">
        <v>480</v>
      </c>
      <c r="G36" s="37" t="s">
        <v>480</v>
      </c>
      <c r="H36" s="37" t="s">
        <v>480</v>
      </c>
      <c r="I36" s="37">
        <v>4.5</v>
      </c>
      <c r="J36" s="38">
        <v>4.7300000000000004</v>
      </c>
      <c r="K36" s="22"/>
      <c r="L36" s="22"/>
      <c r="M36" s="22"/>
      <c r="N36" s="22"/>
      <c r="O36" s="22"/>
      <c r="P36" s="22"/>
    </row>
    <row r="37" spans="1:16" ht="39" customHeight="1">
      <c r="A37" s="22"/>
      <c r="B37" s="35"/>
      <c r="C37" s="1142" t="s">
        <v>528</v>
      </c>
      <c r="D37" s="1143"/>
      <c r="E37" s="1144"/>
      <c r="F37" s="36">
        <v>1.1299999999999999</v>
      </c>
      <c r="G37" s="37">
        <v>1.1399999999999999</v>
      </c>
      <c r="H37" s="37">
        <v>0.95</v>
      </c>
      <c r="I37" s="37">
        <v>1.32</v>
      </c>
      <c r="J37" s="38">
        <v>0.79</v>
      </c>
      <c r="K37" s="22"/>
      <c r="L37" s="22"/>
      <c r="M37" s="22"/>
      <c r="N37" s="22"/>
      <c r="O37" s="22"/>
      <c r="P37" s="22"/>
    </row>
    <row r="38" spans="1:16" ht="39" customHeight="1">
      <c r="A38" s="22"/>
      <c r="B38" s="35"/>
      <c r="C38" s="1142" t="s">
        <v>529</v>
      </c>
      <c r="D38" s="1143"/>
      <c r="E38" s="1144"/>
      <c r="F38" s="36">
        <v>0</v>
      </c>
      <c r="G38" s="37">
        <v>0</v>
      </c>
      <c r="H38" s="37">
        <v>0.05</v>
      </c>
      <c r="I38" s="37">
        <v>0.15</v>
      </c>
      <c r="J38" s="38">
        <v>0.3</v>
      </c>
      <c r="K38" s="22"/>
      <c r="L38" s="22"/>
      <c r="M38" s="22"/>
      <c r="N38" s="22"/>
      <c r="O38" s="22"/>
      <c r="P38" s="22"/>
    </row>
    <row r="39" spans="1:16" ht="39" customHeight="1">
      <c r="A39" s="22"/>
      <c r="B39" s="35"/>
      <c r="C39" s="1142" t="s">
        <v>530</v>
      </c>
      <c r="D39" s="1143"/>
      <c r="E39" s="1144"/>
      <c r="F39" s="36">
        <v>1.52</v>
      </c>
      <c r="G39" s="37">
        <v>1.18</v>
      </c>
      <c r="H39" s="37">
        <v>0.51</v>
      </c>
      <c r="I39" s="37">
        <v>0.25</v>
      </c>
      <c r="J39" s="38">
        <v>0.23</v>
      </c>
      <c r="K39" s="22"/>
      <c r="L39" s="22"/>
      <c r="M39" s="22"/>
      <c r="N39" s="22"/>
      <c r="O39" s="22"/>
      <c r="P39" s="22"/>
    </row>
    <row r="40" spans="1:16" ht="39" customHeight="1">
      <c r="A40" s="22"/>
      <c r="B40" s="35"/>
      <c r="C40" s="1142" t="s">
        <v>531</v>
      </c>
      <c r="D40" s="1143"/>
      <c r="E40" s="1144"/>
      <c r="F40" s="36">
        <v>0.01</v>
      </c>
      <c r="G40" s="37">
        <v>0.01</v>
      </c>
      <c r="H40" s="37">
        <v>0</v>
      </c>
      <c r="I40" s="37">
        <v>0.05</v>
      </c>
      <c r="J40" s="38">
        <v>0.08</v>
      </c>
      <c r="K40" s="22"/>
      <c r="L40" s="22"/>
      <c r="M40" s="22"/>
      <c r="N40" s="22"/>
      <c r="O40" s="22"/>
      <c r="P40" s="22"/>
    </row>
    <row r="41" spans="1:16" ht="39" customHeight="1">
      <c r="A41" s="22"/>
      <c r="B41" s="35"/>
      <c r="C41" s="1142" t="s">
        <v>532</v>
      </c>
      <c r="D41" s="1143"/>
      <c r="E41" s="1144"/>
      <c r="F41" s="36">
        <v>7.0000000000000007E-2</v>
      </c>
      <c r="G41" s="37">
        <v>7.0000000000000007E-2</v>
      </c>
      <c r="H41" s="37">
        <v>0.06</v>
      </c>
      <c r="I41" s="37">
        <v>0.05</v>
      </c>
      <c r="J41" s="38">
        <v>0.06</v>
      </c>
      <c r="K41" s="22"/>
      <c r="L41" s="22"/>
      <c r="M41" s="22"/>
      <c r="N41" s="22"/>
      <c r="O41" s="22"/>
      <c r="P41" s="22"/>
    </row>
    <row r="42" spans="1:16" ht="39" customHeight="1">
      <c r="A42" s="22"/>
      <c r="B42" s="39"/>
      <c r="C42" s="1142" t="s">
        <v>533</v>
      </c>
      <c r="D42" s="1143"/>
      <c r="E42" s="1144"/>
      <c r="F42" s="36" t="s">
        <v>480</v>
      </c>
      <c r="G42" s="37" t="s">
        <v>480</v>
      </c>
      <c r="H42" s="37" t="s">
        <v>480</v>
      </c>
      <c r="I42" s="37" t="s">
        <v>480</v>
      </c>
      <c r="J42" s="38" t="s">
        <v>480</v>
      </c>
      <c r="K42" s="22"/>
      <c r="L42" s="22"/>
      <c r="M42" s="22"/>
      <c r="N42" s="22"/>
      <c r="O42" s="22"/>
      <c r="P42" s="22"/>
    </row>
    <row r="43" spans="1:16" ht="39" customHeight="1" thickBot="1">
      <c r="A43" s="22"/>
      <c r="B43" s="40"/>
      <c r="C43" s="1145" t="s">
        <v>534</v>
      </c>
      <c r="D43" s="1146"/>
      <c r="E43" s="1147"/>
      <c r="F43" s="41">
        <v>0.39</v>
      </c>
      <c r="G43" s="42">
        <v>0.35</v>
      </c>
      <c r="H43" s="42">
        <v>3.9</v>
      </c>
      <c r="I43" s="42">
        <v>0.05</v>
      </c>
      <c r="J43" s="43">
        <v>0.04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E1" zoomScale="75" zoomScaleNormal="75" zoomScaleSheetLayoutView="55" workbookViewId="0">
      <selection activeCell="E52" sqref="E52:J52"/>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58" t="s">
        <v>11</v>
      </c>
      <c r="C45" s="1159"/>
      <c r="D45" s="58"/>
      <c r="E45" s="1164" t="s">
        <v>12</v>
      </c>
      <c r="F45" s="1164"/>
      <c r="G45" s="1164"/>
      <c r="H45" s="1164"/>
      <c r="I45" s="1164"/>
      <c r="J45" s="1165"/>
      <c r="K45" s="59">
        <v>1567</v>
      </c>
      <c r="L45" s="60">
        <v>1601</v>
      </c>
      <c r="M45" s="60">
        <v>1585</v>
      </c>
      <c r="N45" s="60">
        <v>1587</v>
      </c>
      <c r="O45" s="61">
        <v>1606</v>
      </c>
      <c r="P45" s="48"/>
      <c r="Q45" s="48"/>
      <c r="R45" s="48"/>
      <c r="S45" s="48"/>
      <c r="T45" s="48"/>
      <c r="U45" s="48"/>
    </row>
    <row r="46" spans="1:21" ht="30.75" customHeight="1">
      <c r="A46" s="48"/>
      <c r="B46" s="1160"/>
      <c r="C46" s="1161"/>
      <c r="D46" s="62"/>
      <c r="E46" s="1152" t="s">
        <v>13</v>
      </c>
      <c r="F46" s="1152"/>
      <c r="G46" s="1152"/>
      <c r="H46" s="1152"/>
      <c r="I46" s="1152"/>
      <c r="J46" s="1153"/>
      <c r="K46" s="63" t="s">
        <v>480</v>
      </c>
      <c r="L46" s="64" t="s">
        <v>480</v>
      </c>
      <c r="M46" s="64" t="s">
        <v>480</v>
      </c>
      <c r="N46" s="64" t="s">
        <v>480</v>
      </c>
      <c r="O46" s="65" t="s">
        <v>480</v>
      </c>
      <c r="P46" s="48"/>
      <c r="Q46" s="48"/>
      <c r="R46" s="48"/>
      <c r="S46" s="48"/>
      <c r="T46" s="48"/>
      <c r="U46" s="48"/>
    </row>
    <row r="47" spans="1:21" ht="30.75" customHeight="1">
      <c r="A47" s="48"/>
      <c r="B47" s="1160"/>
      <c r="C47" s="1161"/>
      <c r="D47" s="62"/>
      <c r="E47" s="1152" t="s">
        <v>14</v>
      </c>
      <c r="F47" s="1152"/>
      <c r="G47" s="1152"/>
      <c r="H47" s="1152"/>
      <c r="I47" s="1152"/>
      <c r="J47" s="1153"/>
      <c r="K47" s="63">
        <v>8</v>
      </c>
      <c r="L47" s="64">
        <v>12</v>
      </c>
      <c r="M47" s="64">
        <v>12</v>
      </c>
      <c r="N47" s="64">
        <v>8</v>
      </c>
      <c r="O47" s="65">
        <v>7</v>
      </c>
      <c r="P47" s="48"/>
      <c r="Q47" s="48"/>
      <c r="R47" s="48"/>
      <c r="S47" s="48"/>
      <c r="T47" s="48"/>
      <c r="U47" s="48"/>
    </row>
    <row r="48" spans="1:21" ht="30.75" customHeight="1">
      <c r="A48" s="48"/>
      <c r="B48" s="1160"/>
      <c r="C48" s="1161"/>
      <c r="D48" s="62"/>
      <c r="E48" s="1152" t="s">
        <v>15</v>
      </c>
      <c r="F48" s="1152"/>
      <c r="G48" s="1152"/>
      <c r="H48" s="1152"/>
      <c r="I48" s="1152"/>
      <c r="J48" s="1153"/>
      <c r="K48" s="63">
        <v>866</v>
      </c>
      <c r="L48" s="64">
        <v>825</v>
      </c>
      <c r="M48" s="64">
        <v>826</v>
      </c>
      <c r="N48" s="64">
        <v>843</v>
      </c>
      <c r="O48" s="65">
        <v>916</v>
      </c>
      <c r="P48" s="48"/>
      <c r="Q48" s="48"/>
      <c r="R48" s="48"/>
      <c r="S48" s="48"/>
      <c r="T48" s="48"/>
      <c r="U48" s="48"/>
    </row>
    <row r="49" spans="1:21" ht="30.75" customHeight="1">
      <c r="A49" s="48"/>
      <c r="B49" s="1160"/>
      <c r="C49" s="1161"/>
      <c r="D49" s="62"/>
      <c r="E49" s="1152" t="s">
        <v>16</v>
      </c>
      <c r="F49" s="1152"/>
      <c r="G49" s="1152"/>
      <c r="H49" s="1152"/>
      <c r="I49" s="1152"/>
      <c r="J49" s="1153"/>
      <c r="K49" s="63">
        <v>97</v>
      </c>
      <c r="L49" s="64">
        <v>115</v>
      </c>
      <c r="M49" s="64">
        <v>116</v>
      </c>
      <c r="N49" s="64">
        <v>117</v>
      </c>
      <c r="O49" s="65">
        <v>116</v>
      </c>
      <c r="P49" s="48"/>
      <c r="Q49" s="48"/>
      <c r="R49" s="48"/>
      <c r="S49" s="48"/>
      <c r="T49" s="48"/>
      <c r="U49" s="48"/>
    </row>
    <row r="50" spans="1:21" ht="30.75" customHeight="1">
      <c r="A50" s="48"/>
      <c r="B50" s="1160"/>
      <c r="C50" s="1161"/>
      <c r="D50" s="62"/>
      <c r="E50" s="1152" t="s">
        <v>17</v>
      </c>
      <c r="F50" s="1152"/>
      <c r="G50" s="1152"/>
      <c r="H50" s="1152"/>
      <c r="I50" s="1152"/>
      <c r="J50" s="1153"/>
      <c r="K50" s="63">
        <v>22</v>
      </c>
      <c r="L50" s="64">
        <v>19</v>
      </c>
      <c r="M50" s="64">
        <v>16</v>
      </c>
      <c r="N50" s="64">
        <v>12</v>
      </c>
      <c r="O50" s="65">
        <v>6</v>
      </c>
      <c r="P50" s="48"/>
      <c r="Q50" s="48"/>
      <c r="R50" s="48"/>
      <c r="S50" s="48"/>
      <c r="T50" s="48"/>
      <c r="U50" s="48"/>
    </row>
    <row r="51" spans="1:21" ht="30.75" customHeight="1">
      <c r="A51" s="48"/>
      <c r="B51" s="1162"/>
      <c r="C51" s="1163"/>
      <c r="D51" s="66"/>
      <c r="E51" s="1152" t="s">
        <v>18</v>
      </c>
      <c r="F51" s="1152"/>
      <c r="G51" s="1152"/>
      <c r="H51" s="1152"/>
      <c r="I51" s="1152"/>
      <c r="J51" s="1153"/>
      <c r="K51" s="63" t="s">
        <v>480</v>
      </c>
      <c r="L51" s="64" t="s">
        <v>480</v>
      </c>
      <c r="M51" s="64" t="s">
        <v>480</v>
      </c>
      <c r="N51" s="64" t="s">
        <v>480</v>
      </c>
      <c r="O51" s="65" t="s">
        <v>480</v>
      </c>
      <c r="P51" s="48"/>
      <c r="Q51" s="48"/>
      <c r="R51" s="48"/>
      <c r="S51" s="48"/>
      <c r="T51" s="48"/>
      <c r="U51" s="48"/>
    </row>
    <row r="52" spans="1:21" ht="30.75" customHeight="1">
      <c r="A52" s="48"/>
      <c r="B52" s="1150" t="s">
        <v>19</v>
      </c>
      <c r="C52" s="1151"/>
      <c r="D52" s="66"/>
      <c r="E52" s="1152" t="s">
        <v>20</v>
      </c>
      <c r="F52" s="1152"/>
      <c r="G52" s="1152"/>
      <c r="H52" s="1152"/>
      <c r="I52" s="1152"/>
      <c r="J52" s="1153"/>
      <c r="K52" s="63">
        <v>1754</v>
      </c>
      <c r="L52" s="64">
        <v>1719</v>
      </c>
      <c r="M52" s="64">
        <v>1757</v>
      </c>
      <c r="N52" s="64">
        <v>1710</v>
      </c>
      <c r="O52" s="65">
        <v>1795</v>
      </c>
      <c r="P52" s="48"/>
      <c r="Q52" s="48"/>
      <c r="R52" s="48"/>
      <c r="S52" s="48"/>
      <c r="T52" s="48"/>
      <c r="U52" s="48"/>
    </row>
    <row r="53" spans="1:21" ht="30.75" customHeight="1" thickBot="1">
      <c r="A53" s="48"/>
      <c r="B53" s="1154" t="s">
        <v>21</v>
      </c>
      <c r="C53" s="1155"/>
      <c r="D53" s="67"/>
      <c r="E53" s="1156" t="s">
        <v>22</v>
      </c>
      <c r="F53" s="1156"/>
      <c r="G53" s="1156"/>
      <c r="H53" s="1156"/>
      <c r="I53" s="1156"/>
      <c r="J53" s="1157"/>
      <c r="K53" s="68">
        <v>806</v>
      </c>
      <c r="L53" s="69">
        <v>853</v>
      </c>
      <c r="M53" s="69">
        <v>798</v>
      </c>
      <c r="N53" s="69">
        <v>857</v>
      </c>
      <c r="O53" s="70">
        <v>856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2015-04-21T02:12:39Z</cp:lastPrinted>
  <dcterms:created xsi:type="dcterms:W3CDTF">2015-02-17T06:48:12Z</dcterms:created>
  <dcterms:modified xsi:type="dcterms:W3CDTF">2015-04-23T08:45:22Z</dcterms:modified>
  <cp:category/>
</cp:coreProperties>
</file>