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完成版\"/>
    </mc:Choice>
  </mc:AlternateContent>
  <bookViews>
    <workbookView xWindow="0" yWindow="0" windowWidth="20490" windowHeight="7920"/>
  </bookViews>
  <sheets>
    <sheet name="30" sheetId="1" r:id="rId1"/>
  </sheets>
  <definedNames>
    <definedName name="_xlnm._FilterDatabase" localSheetId="0" hidden="1">'30'!$A$8:$AB$41</definedName>
    <definedName name="_xlnm.Criteria" localSheetId="0">'30'!$A$9:$AB$11</definedName>
    <definedName name="_xlnm.Criteria">#REF!</definedName>
    <definedName name="_xlnm.Database" localSheetId="0">'30'!$A$9:$AB$11</definedName>
    <definedName name="_xlnm.Database">#REF!</definedName>
    <definedName name="_xlnm.Extract" localSheetId="0">'30'!#REF!</definedName>
    <definedName name="_xlnm.Extract">#REF!</definedName>
    <definedName name="_xlnm.Print_Area" localSheetId="0">'30'!$A$1:$AB$45</definedName>
    <definedName name="_xlnm.Print_Titles" localSheetId="0">'30'!$3:$8</definedName>
    <definedName name="ﾀｲﾄﾙ行" localSheetId="0">'30'!$A$3:$AB$8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'30'!$A$9:$AB$45</definedName>
    <definedName name="印刷範囲">#REF!</definedName>
    <definedName name="並び替え" localSheetId="0">'30'!$A$9:$AB$11</definedName>
    <definedName name="並び替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V11" i="1" l="1"/>
  <c r="AB40" i="1" l="1"/>
  <c r="AA40" i="1"/>
  <c r="Z40" i="1"/>
  <c r="Y40" i="1"/>
  <c r="X40" i="1"/>
  <c r="W40" i="1"/>
  <c r="P40" i="1"/>
  <c r="O40" i="1"/>
  <c r="N40" i="1"/>
  <c r="M40" i="1"/>
  <c r="L40" i="1"/>
  <c r="K40" i="1"/>
  <c r="J40" i="1"/>
  <c r="I40" i="1"/>
  <c r="G40" i="1"/>
  <c r="F40" i="1"/>
  <c r="E40" i="1"/>
  <c r="C40" i="1"/>
  <c r="B40" i="1"/>
  <c r="AB39" i="1"/>
  <c r="AA39" i="1"/>
  <c r="Z39" i="1"/>
  <c r="Y39" i="1"/>
  <c r="X39" i="1"/>
  <c r="W39" i="1"/>
  <c r="P39" i="1"/>
  <c r="O39" i="1"/>
  <c r="N39" i="1"/>
  <c r="M39" i="1"/>
  <c r="L39" i="1"/>
  <c r="K39" i="1"/>
  <c r="J39" i="1"/>
  <c r="I39" i="1"/>
  <c r="G39" i="1"/>
  <c r="F39" i="1"/>
  <c r="E39" i="1"/>
  <c r="D39" i="1"/>
  <c r="C39" i="1"/>
  <c r="AB38" i="1"/>
  <c r="AA38" i="1"/>
  <c r="Z38" i="1"/>
  <c r="Y38" i="1"/>
  <c r="X38" i="1"/>
  <c r="W38" i="1"/>
  <c r="V38" i="1"/>
  <c r="P38" i="1"/>
  <c r="O38" i="1"/>
  <c r="N38" i="1"/>
  <c r="M38" i="1"/>
  <c r="L38" i="1"/>
  <c r="K38" i="1"/>
  <c r="J38" i="1"/>
  <c r="I38" i="1"/>
  <c r="G38" i="1"/>
  <c r="F38" i="1"/>
  <c r="E38" i="1"/>
  <c r="D38" i="1"/>
  <c r="C38" i="1"/>
  <c r="AB35" i="1"/>
  <c r="AA35" i="1"/>
  <c r="Z35" i="1"/>
  <c r="Y35" i="1"/>
  <c r="X35" i="1"/>
  <c r="W35" i="1"/>
  <c r="V35" i="1"/>
  <c r="P35" i="1"/>
  <c r="O35" i="1"/>
  <c r="N35" i="1"/>
  <c r="M35" i="1"/>
  <c r="L35" i="1"/>
  <c r="K35" i="1"/>
  <c r="J35" i="1"/>
  <c r="I35" i="1"/>
  <c r="G35" i="1"/>
  <c r="F35" i="1"/>
  <c r="E35" i="1"/>
  <c r="D35" i="1"/>
  <c r="R34" i="1" s="1"/>
  <c r="C35" i="1"/>
  <c r="AB32" i="1"/>
  <c r="AA32" i="1"/>
  <c r="Z32" i="1"/>
  <c r="Y32" i="1"/>
  <c r="X32" i="1"/>
  <c r="W32" i="1"/>
  <c r="V32" i="1"/>
  <c r="P32" i="1"/>
  <c r="O32" i="1"/>
  <c r="N32" i="1"/>
  <c r="M32" i="1"/>
  <c r="L32" i="1"/>
  <c r="K32" i="1"/>
  <c r="J32" i="1"/>
  <c r="I32" i="1"/>
  <c r="G32" i="1"/>
  <c r="F32" i="1"/>
  <c r="E32" i="1"/>
  <c r="C32" i="1"/>
  <c r="AB29" i="1"/>
  <c r="AA29" i="1"/>
  <c r="Z29" i="1"/>
  <c r="Y29" i="1"/>
  <c r="X29" i="1"/>
  <c r="W29" i="1"/>
  <c r="V29" i="1"/>
  <c r="P29" i="1"/>
  <c r="O29" i="1"/>
  <c r="N29" i="1"/>
  <c r="M29" i="1"/>
  <c r="L29" i="1"/>
  <c r="K29" i="1"/>
  <c r="J29" i="1"/>
  <c r="I29" i="1"/>
  <c r="G29" i="1"/>
  <c r="F29" i="1"/>
  <c r="E29" i="1"/>
  <c r="C29" i="1"/>
  <c r="AB26" i="1"/>
  <c r="AA26" i="1"/>
  <c r="Z26" i="1"/>
  <c r="Y26" i="1"/>
  <c r="X26" i="1"/>
  <c r="W26" i="1"/>
  <c r="V26" i="1"/>
  <c r="P26" i="1"/>
  <c r="O26" i="1"/>
  <c r="N26" i="1"/>
  <c r="M26" i="1"/>
  <c r="L26" i="1"/>
  <c r="K26" i="1"/>
  <c r="J26" i="1"/>
  <c r="I26" i="1"/>
  <c r="G26" i="1"/>
  <c r="F26" i="1"/>
  <c r="E26" i="1"/>
  <c r="D26" i="1"/>
  <c r="R25" i="1" s="1"/>
  <c r="C26" i="1"/>
  <c r="AB23" i="1"/>
  <c r="AA23" i="1"/>
  <c r="Z23" i="1"/>
  <c r="Y23" i="1"/>
  <c r="X23" i="1"/>
  <c r="W23" i="1"/>
  <c r="V23" i="1"/>
  <c r="P23" i="1"/>
  <c r="O23" i="1"/>
  <c r="N23" i="1"/>
  <c r="M23" i="1"/>
  <c r="L23" i="1"/>
  <c r="K23" i="1"/>
  <c r="J23" i="1"/>
  <c r="I23" i="1"/>
  <c r="G23" i="1"/>
  <c r="F23" i="1"/>
  <c r="E23" i="1"/>
  <c r="C23" i="1"/>
  <c r="AB20" i="1"/>
  <c r="AA20" i="1"/>
  <c r="Z20" i="1"/>
  <c r="Y20" i="1"/>
  <c r="X20" i="1"/>
  <c r="W20" i="1"/>
  <c r="V20" i="1"/>
  <c r="P20" i="1"/>
  <c r="O20" i="1"/>
  <c r="N20" i="1"/>
  <c r="M20" i="1"/>
  <c r="L20" i="1"/>
  <c r="K20" i="1"/>
  <c r="J20" i="1"/>
  <c r="I20" i="1"/>
  <c r="G20" i="1"/>
  <c r="F20" i="1"/>
  <c r="E20" i="1"/>
  <c r="D20" i="1"/>
  <c r="R19" i="1" s="1"/>
  <c r="C20" i="1"/>
  <c r="AB17" i="1"/>
  <c r="AA17" i="1"/>
  <c r="Z17" i="1"/>
  <c r="Y17" i="1"/>
  <c r="X17" i="1"/>
  <c r="W17" i="1"/>
  <c r="V17" i="1"/>
  <c r="P17" i="1"/>
  <c r="O17" i="1"/>
  <c r="N17" i="1"/>
  <c r="M17" i="1"/>
  <c r="L17" i="1"/>
  <c r="K17" i="1"/>
  <c r="J17" i="1"/>
  <c r="I17" i="1"/>
  <c r="G17" i="1"/>
  <c r="F17" i="1"/>
  <c r="E17" i="1"/>
  <c r="C17" i="1"/>
  <c r="AB14" i="1"/>
  <c r="AA14" i="1"/>
  <c r="Z14" i="1"/>
  <c r="Y14" i="1"/>
  <c r="X14" i="1"/>
  <c r="W14" i="1"/>
  <c r="V14" i="1"/>
  <c r="P14" i="1"/>
  <c r="O14" i="1"/>
  <c r="N14" i="1"/>
  <c r="M14" i="1"/>
  <c r="L14" i="1"/>
  <c r="K14" i="1"/>
  <c r="J14" i="1"/>
  <c r="I14" i="1"/>
  <c r="G14" i="1"/>
  <c r="F14" i="1"/>
  <c r="E14" i="1"/>
  <c r="D14" i="1"/>
  <c r="C14" i="1"/>
  <c r="AB11" i="1"/>
  <c r="AA11" i="1"/>
  <c r="Z11" i="1"/>
  <c r="Y11" i="1"/>
  <c r="X11" i="1"/>
  <c r="W11" i="1"/>
  <c r="P11" i="1"/>
  <c r="O11" i="1"/>
  <c r="N11" i="1"/>
  <c r="M11" i="1"/>
  <c r="L11" i="1"/>
  <c r="K11" i="1"/>
  <c r="J11" i="1"/>
  <c r="I11" i="1"/>
  <c r="G11" i="1"/>
  <c r="F11" i="1"/>
  <c r="E11" i="1"/>
  <c r="D11" i="1"/>
  <c r="R10" i="1" s="1"/>
  <c r="C11" i="1"/>
  <c r="F41" i="1" l="1"/>
  <c r="E41" i="1"/>
  <c r="Q10" i="1"/>
  <c r="T10" i="1"/>
  <c r="U10" i="1" s="1"/>
  <c r="S10" i="1"/>
  <c r="Q19" i="1"/>
  <c r="Q13" i="1"/>
  <c r="Y41" i="1"/>
  <c r="Q37" i="1"/>
  <c r="X41" i="1"/>
  <c r="AB41" i="1"/>
  <c r="G41" i="1"/>
  <c r="W41" i="1"/>
  <c r="AA41" i="1"/>
  <c r="Z41" i="1"/>
  <c r="R37" i="1"/>
  <c r="R13" i="1"/>
  <c r="R40" i="1"/>
  <c r="S16" i="1"/>
  <c r="Q25" i="1"/>
  <c r="Q31" i="1"/>
  <c r="Q34" i="1"/>
  <c r="S34" i="1"/>
  <c r="Q16" i="1"/>
  <c r="Q22" i="1"/>
  <c r="Q28" i="1"/>
  <c r="S13" i="1"/>
  <c r="K41" i="1"/>
  <c r="O41" i="1"/>
  <c r="T16" i="1"/>
  <c r="U16" i="1" s="1"/>
  <c r="S19" i="1"/>
  <c r="T19" i="1"/>
  <c r="U19" i="1" s="1"/>
  <c r="T22" i="1"/>
  <c r="U22" i="1" s="1"/>
  <c r="T34" i="1"/>
  <c r="U34" i="1" s="1"/>
  <c r="S37" i="1"/>
  <c r="T37" i="1"/>
  <c r="U37" i="1" s="1"/>
  <c r="L41" i="1"/>
  <c r="P41" i="1"/>
  <c r="T13" i="1"/>
  <c r="S25" i="1"/>
  <c r="T25" i="1"/>
  <c r="U25" i="1" s="1"/>
  <c r="S28" i="1"/>
  <c r="T28" i="1"/>
  <c r="U28" i="1" s="1"/>
  <c r="S31" i="1"/>
  <c r="T31" i="1"/>
  <c r="U31" i="1" s="1"/>
  <c r="I41" i="1"/>
  <c r="M41" i="1"/>
  <c r="J41" i="1"/>
  <c r="N41" i="1"/>
  <c r="S22" i="1"/>
  <c r="Q40" i="1"/>
  <c r="C41" i="1"/>
  <c r="Q41" i="1" l="1"/>
  <c r="S40" i="1"/>
  <c r="T40" i="1"/>
  <c r="U40" i="1" s="1"/>
</calcChain>
</file>

<file path=xl/sharedStrings.xml><?xml version="1.0" encoding="utf-8"?>
<sst xmlns="http://schemas.openxmlformats.org/spreadsheetml/2006/main" count="95" uniqueCount="65">
  <si>
    <t>行政区域内総人口</t>
    <rPh sb="5" eb="8">
      <t>ソウジンコウ</t>
    </rPh>
    <phoneticPr fontId="3"/>
  </si>
  <si>
    <t>上　　水　　道</t>
    <phoneticPr fontId="3"/>
  </si>
  <si>
    <t>簡　易　水　道</t>
    <phoneticPr fontId="3"/>
  </si>
  <si>
    <t>専　用　水　道</t>
    <phoneticPr fontId="3"/>
  </si>
  <si>
    <t>合　　　　　計</t>
    <phoneticPr fontId="3"/>
  </si>
  <si>
    <t>普及率</t>
  </si>
  <si>
    <t>小 規 模 水 道 （ 法 定 外 ）</t>
    <rPh sb="0" eb="5">
      <t>ショウキボ</t>
    </rPh>
    <rPh sb="6" eb="9">
      <t>スイドウ</t>
    </rPh>
    <rPh sb="12" eb="17">
      <t>ホウテイガイ</t>
    </rPh>
    <phoneticPr fontId="3"/>
  </si>
  <si>
    <t>自己水源のみ</t>
    <phoneticPr fontId="3"/>
  </si>
  <si>
    <t>他から受水あり</t>
    <rPh sb="0" eb="1">
      <t>タ</t>
    </rPh>
    <rPh sb="3" eb="5">
      <t>ジュスイ</t>
    </rPh>
    <phoneticPr fontId="3"/>
  </si>
  <si>
    <t>飲料水供給施設</t>
    <rPh sb="0" eb="3">
      <t>インリョウスイ</t>
    </rPh>
    <rPh sb="3" eb="5">
      <t>キョウキュウ</t>
    </rPh>
    <rPh sb="5" eb="7">
      <t>シセツ</t>
    </rPh>
    <phoneticPr fontId="3"/>
  </si>
  <si>
    <t>簡易給水施設</t>
    <rPh sb="0" eb="2">
      <t>カンイ</t>
    </rPh>
    <rPh sb="2" eb="4">
      <t>キュウスイ</t>
    </rPh>
    <rPh sb="4" eb="6">
      <t>シセツ</t>
    </rPh>
    <phoneticPr fontId="3"/>
  </si>
  <si>
    <t>箇 所 数</t>
    <phoneticPr fontId="3"/>
  </si>
  <si>
    <t>計　画
給水人口</t>
    <rPh sb="6" eb="8">
      <t>ジンコウ</t>
    </rPh>
    <phoneticPr fontId="3"/>
  </si>
  <si>
    <t>現　在
給水人口</t>
    <rPh sb="6" eb="8">
      <t>ジンコウ</t>
    </rPh>
    <phoneticPr fontId="3"/>
  </si>
  <si>
    <t>箇 所 数</t>
    <phoneticPr fontId="3"/>
  </si>
  <si>
    <t>箇所数</t>
  </si>
  <si>
    <t>確認時
給水人口</t>
    <rPh sb="4" eb="6">
      <t>キュウスイ</t>
    </rPh>
    <rPh sb="6" eb="8">
      <t>ジンコウ</t>
    </rPh>
    <phoneticPr fontId="3"/>
  </si>
  <si>
    <t>現　在
給水人口</t>
    <rPh sb="4" eb="6">
      <t>キュウスイ</t>
    </rPh>
    <rPh sb="6" eb="8">
      <t>ジンコウ</t>
    </rPh>
    <phoneticPr fontId="3"/>
  </si>
  <si>
    <t>箇 所 数</t>
  </si>
  <si>
    <t>箇所
数</t>
    <phoneticPr fontId="3"/>
  </si>
  <si>
    <t>箇所
数</t>
    <phoneticPr fontId="3"/>
  </si>
  <si>
    <t>①</t>
  </si>
  <si>
    <t>②</t>
    <phoneticPr fontId="3"/>
  </si>
  <si>
    <t>③</t>
  </si>
  <si>
    <t>④</t>
  </si>
  <si>
    <t>⑤</t>
    <phoneticPr fontId="3"/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</si>
  <si>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</si>
  <si>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</si>
  <si>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</si>
  <si>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</si>
  <si>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</si>
  <si>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</si>
  <si>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</si>
  <si>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</si>
  <si>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  <phoneticPr fontId="3"/>
  </si>
  <si>
    <t>③+⑥+⑨</t>
  </si>
  <si>
    <t>④+⑦+⑩</t>
  </si>
  <si>
    <t>⑭/①</t>
  </si>
  <si>
    <t>人</t>
  </si>
  <si>
    <t>ｹ所</t>
  </si>
  <si>
    <t>+⑪</t>
    <phoneticPr fontId="3"/>
  </si>
  <si>
    <t>ｹ所</t>
    <rPh sb="1" eb="2">
      <t>カショ</t>
    </rPh>
    <phoneticPr fontId="3"/>
  </si>
  <si>
    <t xml:space="preserve"> =⑭   人</t>
  </si>
  <si>
    <t>×100％</t>
  </si>
  <si>
    <t>佐　久</t>
    <phoneticPr fontId="3"/>
  </si>
  <si>
    <t>諏　訪</t>
    <phoneticPr fontId="3"/>
  </si>
  <si>
    <t>上伊那</t>
    <rPh sb="0" eb="3">
      <t>カミイナ</t>
    </rPh>
    <phoneticPr fontId="3"/>
  </si>
  <si>
    <t>木　曽</t>
    <phoneticPr fontId="3"/>
  </si>
  <si>
    <t>松　本</t>
    <phoneticPr fontId="3"/>
  </si>
  <si>
    <t>長　野</t>
    <rPh sb="0" eb="1">
      <t>チョウ</t>
    </rPh>
    <rPh sb="2" eb="3">
      <t>ノ</t>
    </rPh>
    <phoneticPr fontId="3"/>
  </si>
  <si>
    <t>北　信</t>
    <phoneticPr fontId="3"/>
  </si>
  <si>
    <t>計</t>
    <phoneticPr fontId="3"/>
  </si>
  <si>
    <t xml:space="preserve">上段 </t>
    <rPh sb="0" eb="2">
      <t>ジョウダン</t>
    </rPh>
    <phoneticPr fontId="3"/>
  </si>
  <si>
    <t>公　営</t>
    <rPh sb="0" eb="3">
      <t>コウエイ</t>
    </rPh>
    <phoneticPr fontId="3"/>
  </si>
  <si>
    <t>※現在給水人口は、法定水道事業と重複して給水を受けている人口を除く</t>
    <rPh sb="1" eb="3">
      <t>ゲンザイ</t>
    </rPh>
    <rPh sb="3" eb="5">
      <t>キュウスイ</t>
    </rPh>
    <rPh sb="5" eb="7">
      <t>ジンコウ</t>
    </rPh>
    <rPh sb="9" eb="11">
      <t>ホウテイ</t>
    </rPh>
    <rPh sb="11" eb="13">
      <t>スイドウ</t>
    </rPh>
    <rPh sb="13" eb="15">
      <t>ジギョウ</t>
    </rPh>
    <rPh sb="16" eb="18">
      <t>チョウフク</t>
    </rPh>
    <rPh sb="28" eb="30">
      <t>ジンコウ</t>
    </rPh>
    <rPh sb="31" eb="32">
      <t>ノゾ</t>
    </rPh>
    <phoneticPr fontId="3"/>
  </si>
  <si>
    <t xml:space="preserve">中段 </t>
    <rPh sb="0" eb="2">
      <t>チュウダン</t>
    </rPh>
    <phoneticPr fontId="3"/>
  </si>
  <si>
    <t>その他</t>
    <rPh sb="0" eb="3">
      <t>ソノタ</t>
    </rPh>
    <phoneticPr fontId="3"/>
  </si>
  <si>
    <t>（　）内は複数の市町村にまたがる水道の内数</t>
    <rPh sb="5" eb="7">
      <t>フクスウ</t>
    </rPh>
    <rPh sb="8" eb="9">
      <t>シ</t>
    </rPh>
    <rPh sb="19" eb="20">
      <t>ウチ</t>
    </rPh>
    <phoneticPr fontId="3"/>
  </si>
  <si>
    <t xml:space="preserve">下段 </t>
    <rPh sb="0" eb="2">
      <t>カダン</t>
    </rPh>
    <phoneticPr fontId="3"/>
  </si>
  <si>
    <t>計</t>
    <rPh sb="0" eb="1">
      <t>ケイ</t>
    </rPh>
    <phoneticPr fontId="3"/>
  </si>
  <si>
    <t>５．地域振興局別の箇所数、給水人口及び普及率</t>
    <rPh sb="2" eb="4">
      <t>チイキ</t>
    </rPh>
    <rPh sb="4" eb="6">
      <t>シンコウ</t>
    </rPh>
    <rPh sb="6" eb="7">
      <t>キョク</t>
    </rPh>
    <rPh sb="7" eb="8">
      <t>ベツ</t>
    </rPh>
    <rPh sb="9" eb="11">
      <t>カショ</t>
    </rPh>
    <rPh sb="11" eb="12">
      <t>スウ</t>
    </rPh>
    <rPh sb="13" eb="15">
      <t>キュウスイ</t>
    </rPh>
    <rPh sb="15" eb="17">
      <t>ジンコウ</t>
    </rPh>
    <rPh sb="17" eb="18">
      <t>オヨ</t>
    </rPh>
    <rPh sb="19" eb="21">
      <t>フキュウ</t>
    </rPh>
    <rPh sb="21" eb="22">
      <t>リツ</t>
    </rPh>
    <phoneticPr fontId="3"/>
  </si>
  <si>
    <t>上　田</t>
    <rPh sb="0" eb="1">
      <t>ウエ</t>
    </rPh>
    <rPh sb="2" eb="3">
      <t>タ</t>
    </rPh>
    <phoneticPr fontId="3"/>
  </si>
  <si>
    <t>南信州</t>
    <rPh sb="0" eb="1">
      <t>ミナミ</t>
    </rPh>
    <rPh sb="1" eb="3">
      <t>シンシュウ</t>
    </rPh>
    <phoneticPr fontId="3"/>
  </si>
  <si>
    <t>地域振興局</t>
    <rPh sb="0" eb="5">
      <t>チイキシンコウキョク</t>
    </rPh>
    <phoneticPr fontId="3"/>
  </si>
  <si>
    <t>北アルプス</t>
    <rPh sb="0" eb="1">
      <t>キタ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</si>
</sst>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0\)"/>
    <numFmt numFmtId="177" formatCode="#,##0.0"/>
    <numFmt numFmtId="178" formatCode="\(#,##0\)"/>
  </numFmts>
  <fonts count="8">
    <font>
      <sz val="14"/>
      <name val="明朝"/>
      <family val="3"/>
      <charset val="128"/>
    </font>
    <font>
      <sz val="18"/>
      <name val="ＭＳ Ｐゴシック"/>
      <family val="3"/>
      <charset val="128"/>
    </font>
    <font>
      <sz val="7"/>
      <name val="明朝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3" fontId="1" fillId="0" borderId="0" xfId="0" applyNumberFormat="1" applyFont="1" applyAlignment="1" applyProtection="1">
      <alignment horizontal="left" vertical="center"/>
    </xf>
    <xf numFmtId="3" fontId="4" fillId="0" borderId="0" xfId="0" applyNumberFormat="1" applyFont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</xf>
    <xf numFmtId="3" fontId="4" fillId="2" borderId="18" xfId="0" applyNumberFormat="1" applyFont="1" applyFill="1" applyBorder="1" applyAlignment="1" applyProtection="1">
      <alignment horizontal="center" vertical="center"/>
    </xf>
    <xf numFmtId="3" fontId="4" fillId="2" borderId="16" xfId="0" applyNumberFormat="1" applyFont="1" applyFill="1" applyBorder="1" applyAlignment="1" applyProtection="1">
      <alignment horizontal="center" vertical="center"/>
    </xf>
    <xf numFmtId="3" fontId="4" fillId="2" borderId="8" xfId="0" quotePrefix="1" applyNumberFormat="1" applyFont="1" applyFill="1" applyBorder="1" applyAlignment="1" applyProtection="1">
      <alignment horizontal="center" vertical="center"/>
    </xf>
    <xf numFmtId="3" fontId="4" fillId="2" borderId="21" xfId="0" applyNumberFormat="1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 applyProtection="1">
      <alignment horizontal="center" vertical="center"/>
    </xf>
    <xf numFmtId="3" fontId="4" fillId="2" borderId="10" xfId="0" applyNumberFormat="1" applyFont="1" applyFill="1" applyBorder="1" applyAlignment="1" applyProtection="1">
      <alignment horizontal="center" vertical="center"/>
    </xf>
    <xf numFmtId="3" fontId="4" fillId="2" borderId="22" xfId="0" applyNumberFormat="1" applyFont="1" applyFill="1" applyBorder="1" applyAlignment="1" applyProtection="1">
      <alignment horizontal="center" vertical="center"/>
    </xf>
    <xf numFmtId="3" fontId="4" fillId="2" borderId="23" xfId="0" applyNumberFormat="1" applyFont="1" applyFill="1" applyBorder="1" applyAlignment="1" applyProtection="1">
      <alignment horizontal="center" vertical="center"/>
    </xf>
    <xf numFmtId="3" fontId="4" fillId="2" borderId="24" xfId="0" applyNumberFormat="1" applyFont="1" applyFill="1" applyBorder="1" applyAlignment="1" applyProtection="1">
      <alignment horizontal="center" vertical="center"/>
    </xf>
    <xf numFmtId="3" fontId="4" fillId="2" borderId="10" xfId="0" quotePrefix="1" applyNumberFormat="1" applyFont="1" applyFill="1" applyBorder="1" applyAlignment="1" applyProtection="1">
      <alignment horizontal="center" vertical="center"/>
    </xf>
    <xf numFmtId="3" fontId="4" fillId="2" borderId="25" xfId="0" applyNumberFormat="1" applyFont="1" applyFill="1" applyBorder="1" applyAlignment="1" applyProtection="1">
      <alignment horizontal="center" vertical="center"/>
    </xf>
    <xf numFmtId="3" fontId="4" fillId="2" borderId="12" xfId="0" quotePrefix="1" applyNumberFormat="1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3" fontId="4" fillId="0" borderId="0" xfId="0" quotePrefix="1" applyNumberFormat="1" applyFont="1" applyBorder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3" fontId="4" fillId="0" borderId="0" xfId="0" quotePrefix="1" applyNumberFormat="1" applyFont="1" applyBorder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</xf>
    <xf numFmtId="3" fontId="4" fillId="0" borderId="29" xfId="0" applyNumberFormat="1" applyFont="1" applyFill="1" applyBorder="1" applyAlignment="1" applyProtection="1">
      <alignment vertical="center"/>
    </xf>
    <xf numFmtId="3" fontId="4" fillId="0" borderId="26" xfId="0" applyNumberFormat="1" applyFont="1" applyFill="1" applyBorder="1" applyAlignment="1" applyProtection="1">
      <alignment vertical="center"/>
    </xf>
    <xf numFmtId="176" fontId="4" fillId="0" borderId="27" xfId="0" applyNumberFormat="1" applyFont="1" applyFill="1" applyBorder="1" applyAlignment="1" applyProtection="1">
      <alignment vertical="center"/>
    </xf>
    <xf numFmtId="3" fontId="4" fillId="0" borderId="28" xfId="0" applyNumberFormat="1" applyFont="1" applyFill="1" applyBorder="1" applyAlignment="1" applyProtection="1">
      <alignment vertical="center"/>
    </xf>
    <xf numFmtId="3" fontId="4" fillId="0" borderId="30" xfId="0" applyNumberFormat="1" applyFont="1" applyFill="1" applyBorder="1" applyAlignment="1" applyProtection="1">
      <alignment vertical="center"/>
    </xf>
    <xf numFmtId="3" fontId="4" fillId="0" borderId="19" xfId="0" applyNumberFormat="1" applyFont="1" applyFill="1" applyBorder="1" applyAlignment="1" applyProtection="1">
      <alignment vertical="center"/>
    </xf>
    <xf numFmtId="3" fontId="4" fillId="0" borderId="20" xfId="0" applyNumberFormat="1" applyFont="1" applyFill="1" applyBorder="1" applyAlignment="1" applyProtection="1">
      <alignment vertical="center"/>
    </xf>
    <xf numFmtId="3" fontId="4" fillId="0" borderId="17" xfId="0" applyNumberFormat="1" applyFont="1" applyFill="1" applyBorder="1" applyAlignment="1" applyProtection="1">
      <alignment vertical="center"/>
    </xf>
    <xf numFmtId="3" fontId="4" fillId="0" borderId="18" xfId="0" applyNumberFormat="1" applyFont="1" applyFill="1" applyBorder="1" applyAlignment="1" applyProtection="1">
      <alignment vertical="center"/>
    </xf>
    <xf numFmtId="177" fontId="4" fillId="0" borderId="8" xfId="0" applyNumberFormat="1" applyFont="1" applyFill="1" applyBorder="1" applyAlignment="1" applyProtection="1">
      <alignment vertical="center"/>
    </xf>
    <xf numFmtId="3" fontId="4" fillId="0" borderId="31" xfId="0" applyNumberFormat="1" applyFont="1" applyFill="1" applyBorder="1" applyAlignment="1" applyProtection="1">
      <alignment vertical="center"/>
    </xf>
    <xf numFmtId="3" fontId="4" fillId="0" borderId="32" xfId="0" applyNumberFormat="1" applyFont="1" applyFill="1" applyBorder="1" applyAlignment="1" applyProtection="1">
      <alignment vertical="center"/>
    </xf>
    <xf numFmtId="3" fontId="4" fillId="0" borderId="33" xfId="0" applyNumberFormat="1" applyFont="1" applyFill="1" applyBorder="1" applyAlignment="1" applyProtection="1">
      <alignment vertical="center"/>
    </xf>
    <xf numFmtId="3" fontId="4" fillId="0" borderId="34" xfId="0" applyNumberFormat="1" applyFont="1" applyFill="1" applyBorder="1" applyAlignment="1" applyProtection="1">
      <alignment vertical="center"/>
    </xf>
    <xf numFmtId="3" fontId="4" fillId="0" borderId="35" xfId="0" applyNumberFormat="1" applyFont="1" applyFill="1" applyBorder="1" applyAlignment="1" applyProtection="1">
      <alignment vertical="center"/>
    </xf>
    <xf numFmtId="3" fontId="4" fillId="0" borderId="33" xfId="0" applyNumberFormat="1" applyFont="1" applyFill="1" applyBorder="1" applyAlignment="1" applyProtection="1">
      <alignment horizontal="right" vertical="center"/>
    </xf>
    <xf numFmtId="3" fontId="4" fillId="0" borderId="34" xfId="0" applyNumberFormat="1" applyFont="1" applyFill="1" applyBorder="1" applyAlignment="1" applyProtection="1">
      <alignment horizontal="right" vertical="center"/>
    </xf>
    <xf numFmtId="3" fontId="4" fillId="0" borderId="10" xfId="0" applyNumberFormat="1" applyFont="1" applyFill="1" applyBorder="1" applyAlignment="1" applyProtection="1">
      <alignment vertical="center"/>
    </xf>
    <xf numFmtId="3" fontId="4" fillId="0" borderId="22" xfId="0" applyNumberFormat="1" applyFont="1" applyFill="1" applyBorder="1" applyAlignment="1" applyProtection="1">
      <alignment vertical="center"/>
    </xf>
    <xf numFmtId="3" fontId="4" fillId="0" borderId="23" xfId="0" applyNumberFormat="1" applyFont="1" applyFill="1" applyBorder="1" applyAlignment="1" applyProtection="1">
      <alignment vertical="center"/>
    </xf>
    <xf numFmtId="3" fontId="4" fillId="0" borderId="24" xfId="0" applyNumberFormat="1" applyFont="1" applyFill="1" applyBorder="1" applyAlignment="1" applyProtection="1">
      <alignment vertical="center"/>
    </xf>
    <xf numFmtId="177" fontId="4" fillId="0" borderId="12" xfId="0" applyNumberFormat="1" applyFont="1" applyFill="1" applyBorder="1" applyAlignment="1" applyProtection="1">
      <alignment vertical="center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7" fillId="0" borderId="2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9" xfId="0" applyNumberFormat="1" applyFont="1" applyFill="1" applyBorder="1" applyAlignment="1" applyProtection="1">
      <alignment vertical="center"/>
    </xf>
    <xf numFmtId="3" fontId="4" fillId="0" borderId="21" xfId="0" applyNumberFormat="1" applyFont="1" applyFill="1" applyBorder="1" applyAlignment="1" applyProtection="1">
      <alignment vertical="center"/>
    </xf>
    <xf numFmtId="3" fontId="4" fillId="3" borderId="24" xfId="0" quotePrefix="1" applyNumberFormat="1" applyFont="1" applyFill="1" applyBorder="1" applyAlignment="1" applyProtection="1">
      <alignment horizontal="center" vertical="center"/>
    </xf>
    <xf numFmtId="3" fontId="7" fillId="3" borderId="9" xfId="0" applyNumberFormat="1" applyFont="1" applyFill="1" applyBorder="1" applyAlignment="1" applyProtection="1">
      <alignment horizontal="center" vertical="center"/>
    </xf>
    <xf numFmtId="3" fontId="4" fillId="3" borderId="8" xfId="0" applyNumberFormat="1" applyFont="1" applyFill="1" applyBorder="1" applyAlignment="1" applyProtection="1">
      <alignment vertical="center"/>
    </xf>
    <xf numFmtId="3" fontId="4" fillId="3" borderId="19" xfId="0" applyNumberFormat="1" applyFont="1" applyFill="1" applyBorder="1" applyAlignment="1" applyProtection="1">
      <alignment vertical="center"/>
    </xf>
    <xf numFmtId="3" fontId="4" fillId="3" borderId="20" xfId="0" applyNumberFormat="1" applyFont="1" applyFill="1" applyBorder="1" applyAlignment="1" applyProtection="1">
      <alignment vertical="center"/>
    </xf>
    <xf numFmtId="3" fontId="4" fillId="3" borderId="17" xfId="0" applyNumberFormat="1" applyFont="1" applyFill="1" applyBorder="1" applyAlignment="1" applyProtection="1">
      <alignment vertical="center"/>
    </xf>
    <xf numFmtId="3" fontId="4" fillId="3" borderId="18" xfId="0" applyNumberFormat="1" applyFont="1" applyFill="1" applyBorder="1" applyAlignment="1" applyProtection="1">
      <alignment vertical="center"/>
    </xf>
    <xf numFmtId="177" fontId="4" fillId="3" borderId="8" xfId="0" applyNumberFormat="1" applyFont="1" applyFill="1" applyBorder="1" applyAlignment="1" applyProtection="1">
      <alignment vertical="center"/>
    </xf>
    <xf numFmtId="3" fontId="4" fillId="3" borderId="31" xfId="0" applyNumberFormat="1" applyFont="1" applyFill="1" applyBorder="1" applyAlignment="1" applyProtection="1">
      <alignment vertical="center"/>
    </xf>
    <xf numFmtId="176" fontId="4" fillId="3" borderId="32" xfId="0" applyNumberFormat="1" applyFont="1" applyFill="1" applyBorder="1" applyAlignment="1" applyProtection="1">
      <alignment vertical="center"/>
    </xf>
    <xf numFmtId="3" fontId="4" fillId="3" borderId="33" xfId="0" applyNumberFormat="1" applyFont="1" applyFill="1" applyBorder="1" applyAlignment="1" applyProtection="1">
      <alignment vertical="center"/>
    </xf>
    <xf numFmtId="3" fontId="4" fillId="3" borderId="34" xfId="0" applyNumberFormat="1" applyFont="1" applyFill="1" applyBorder="1" applyAlignment="1" applyProtection="1">
      <alignment vertical="center"/>
    </xf>
    <xf numFmtId="3" fontId="4" fillId="3" borderId="35" xfId="0" applyNumberFormat="1" applyFont="1" applyFill="1" applyBorder="1" applyAlignment="1" applyProtection="1">
      <alignment vertical="center"/>
    </xf>
    <xf numFmtId="178" fontId="4" fillId="3" borderId="20" xfId="0" applyNumberFormat="1" applyFont="1" applyFill="1" applyBorder="1" applyAlignment="1" applyProtection="1">
      <alignment vertical="center"/>
    </xf>
    <xf numFmtId="3" fontId="7" fillId="3" borderId="21" xfId="0" applyNumberFormat="1" applyFont="1" applyFill="1" applyBorder="1" applyAlignment="1" applyProtection="1">
      <alignment horizontal="center" vertical="center"/>
    </xf>
    <xf numFmtId="3" fontId="4" fillId="3" borderId="12" xfId="0" applyNumberFormat="1" applyFont="1" applyFill="1" applyBorder="1" applyAlignment="1" applyProtection="1">
      <alignment vertical="center"/>
    </xf>
    <xf numFmtId="3" fontId="4" fillId="3" borderId="38" xfId="0" applyNumberFormat="1" applyFont="1" applyFill="1" applyBorder="1" applyAlignment="1" applyProtection="1">
      <alignment vertical="center"/>
    </xf>
    <xf numFmtId="3" fontId="4" fillId="3" borderId="39" xfId="0" applyNumberFormat="1" applyFont="1" applyFill="1" applyBorder="1" applyAlignment="1" applyProtection="1">
      <alignment vertical="center"/>
    </xf>
    <xf numFmtId="3" fontId="4" fillId="3" borderId="40" xfId="0" applyNumberFormat="1" applyFont="1" applyFill="1" applyBorder="1" applyAlignment="1" applyProtection="1">
      <alignment vertical="center"/>
    </xf>
    <xf numFmtId="3" fontId="4" fillId="3" borderId="23" xfId="0" applyNumberFormat="1" applyFont="1" applyFill="1" applyBorder="1" applyAlignment="1" applyProtection="1">
      <alignment vertical="center"/>
    </xf>
    <xf numFmtId="3" fontId="4" fillId="3" borderId="24" xfId="0" applyNumberFormat="1" applyFont="1" applyFill="1" applyBorder="1" applyAlignment="1" applyProtection="1">
      <alignment vertical="center"/>
    </xf>
    <xf numFmtId="177" fontId="4" fillId="3" borderId="12" xfId="0" applyNumberFormat="1" applyFont="1" applyFill="1" applyBorder="1" applyAlignment="1" applyProtection="1">
      <alignment vertical="center"/>
    </xf>
    <xf numFmtId="176" fontId="4" fillId="0" borderId="32" xfId="0" applyNumberFormat="1" applyFont="1" applyFill="1" applyBorder="1" applyAlignment="1" applyProtection="1">
      <alignment vertical="center"/>
    </xf>
    <xf numFmtId="176" fontId="4" fillId="0" borderId="20" xfId="0" applyNumberFormat="1" applyFont="1" applyFill="1" applyBorder="1" applyAlignment="1" applyProtection="1">
      <alignment vertical="center"/>
    </xf>
    <xf numFmtId="3" fontId="4" fillId="0" borderId="12" xfId="0" applyNumberFormat="1" applyFont="1" applyFill="1" applyBorder="1" applyAlignment="1" applyProtection="1">
      <alignment vertical="center"/>
    </xf>
    <xf numFmtId="3" fontId="4" fillId="0" borderId="36" xfId="0" applyNumberFormat="1" applyFont="1" applyFill="1" applyBorder="1" applyAlignment="1" applyProtection="1">
      <alignment vertical="center"/>
    </xf>
    <xf numFmtId="176" fontId="4" fillId="0" borderId="37" xfId="0" applyNumberFormat="1" applyFont="1" applyFill="1" applyBorder="1" applyAlignment="1" applyProtection="1">
      <alignment vertical="center"/>
    </xf>
    <xf numFmtId="3" fontId="4" fillId="0" borderId="38" xfId="0" applyNumberFormat="1" applyFont="1" applyFill="1" applyBorder="1" applyAlignment="1" applyProtection="1">
      <alignment vertical="center"/>
    </xf>
    <xf numFmtId="3" fontId="4" fillId="0" borderId="39" xfId="0" applyNumberFormat="1" applyFont="1" applyFill="1" applyBorder="1" applyAlignment="1" applyProtection="1">
      <alignment vertical="center"/>
    </xf>
    <xf numFmtId="3" fontId="4" fillId="0" borderId="40" xfId="0" applyNumberFormat="1" applyFont="1" applyFill="1" applyBorder="1" applyAlignment="1" applyProtection="1">
      <alignment vertical="center"/>
    </xf>
    <xf numFmtId="178" fontId="4" fillId="0" borderId="27" xfId="0" applyNumberFormat="1" applyFont="1" applyFill="1" applyBorder="1" applyAlignment="1" applyProtection="1">
      <alignment vertical="center"/>
    </xf>
    <xf numFmtId="3" fontId="4" fillId="0" borderId="27" xfId="0" applyNumberFormat="1" applyFont="1" applyFill="1" applyBorder="1" applyAlignment="1" applyProtection="1">
      <alignment vertical="center"/>
    </xf>
    <xf numFmtId="3" fontId="4" fillId="0" borderId="35" xfId="0" applyNumberFormat="1" applyFont="1" applyFill="1" applyBorder="1" applyAlignment="1" applyProtection="1">
      <alignment horizontal="right" vertical="center"/>
    </xf>
    <xf numFmtId="3" fontId="4" fillId="0" borderId="28" xfId="0" quotePrefix="1" applyNumberFormat="1" applyFont="1" applyFill="1" applyBorder="1" applyAlignment="1" applyProtection="1">
      <alignment horizontal="right" vertical="center"/>
    </xf>
    <xf numFmtId="3" fontId="4" fillId="0" borderId="29" xfId="0" quotePrefix="1" applyNumberFormat="1" applyFont="1" applyFill="1" applyBorder="1" applyAlignment="1" applyProtection="1">
      <alignment horizontal="right" vertical="center"/>
    </xf>
    <xf numFmtId="3" fontId="4" fillId="0" borderId="30" xfId="0" applyNumberFormat="1" applyFont="1" applyFill="1" applyBorder="1" applyAlignment="1" applyProtection="1">
      <alignment horizontal="right" vertical="center"/>
    </xf>
    <xf numFmtId="3" fontId="4" fillId="0" borderId="38" xfId="0" quotePrefix="1" applyNumberFormat="1" applyFont="1" applyFill="1" applyBorder="1" applyAlignment="1" applyProtection="1">
      <alignment horizontal="right" vertical="center"/>
    </xf>
    <xf numFmtId="3" fontId="4" fillId="0" borderId="39" xfId="0" quotePrefix="1" applyNumberFormat="1" applyFont="1" applyFill="1" applyBorder="1" applyAlignment="1" applyProtection="1">
      <alignment horizontal="right" vertical="center"/>
    </xf>
    <xf numFmtId="3" fontId="7" fillId="0" borderId="9" xfId="0" applyNumberFormat="1" applyFont="1" applyFill="1" applyBorder="1" applyAlignment="1" applyProtection="1">
      <alignment horizontal="center" vertical="center" shrinkToFit="1"/>
    </xf>
    <xf numFmtId="3" fontId="4" fillId="0" borderId="34" xfId="0" quotePrefix="1" applyNumberFormat="1" applyFont="1" applyFill="1" applyBorder="1" applyAlignment="1" applyProtection="1">
      <alignment horizontal="right" vertical="center"/>
    </xf>
    <xf numFmtId="3" fontId="7" fillId="0" borderId="2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3" fontId="4" fillId="2" borderId="10" xfId="0" applyNumberFormat="1" applyFont="1" applyFill="1" applyBorder="1" applyAlignment="1" applyProtection="1">
      <alignment horizontal="center" vertical="center"/>
    </xf>
    <xf numFmtId="3" fontId="4" fillId="2" borderId="11" xfId="0" applyNumberFormat="1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center" vertical="center"/>
    </xf>
    <xf numFmtId="3" fontId="4" fillId="2" borderId="13" xfId="0" applyNumberFormat="1" applyFont="1" applyFill="1" applyBorder="1" applyAlignment="1" applyProtection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/>
    </xf>
    <xf numFmtId="3" fontId="4" fillId="2" borderId="16" xfId="0" applyNumberFormat="1" applyFont="1" applyFill="1" applyBorder="1" applyAlignment="1" applyProtection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center" vertical="center" wrapText="1"/>
    </xf>
    <xf numFmtId="3" fontId="4" fillId="2" borderId="18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6" fillId="2" borderId="14" xfId="0" quotePrefix="1" applyNumberFormat="1" applyFont="1" applyFill="1" applyBorder="1" applyAlignment="1" applyProtection="1">
      <alignment horizontal="center" vertical="center" wrapText="1"/>
    </xf>
    <xf numFmtId="3" fontId="6" fillId="2" borderId="17" xfId="0" quotePrefix="1" applyNumberFormat="1" applyFont="1" applyFill="1" applyBorder="1" applyAlignment="1" applyProtection="1">
      <alignment horizontal="center" vertical="center"/>
    </xf>
    <xf numFmtId="3" fontId="6" fillId="3" borderId="15" xfId="0" quotePrefix="1" applyNumberFormat="1" applyFont="1" applyFill="1" applyBorder="1" applyAlignment="1" applyProtection="1">
      <alignment horizontal="center" vertical="center" wrapText="1"/>
    </xf>
    <xf numFmtId="3" fontId="6" fillId="3" borderId="18" xfId="0" quotePrefix="1" applyNumberFormat="1" applyFont="1" applyFill="1" applyBorder="1" applyAlignment="1" applyProtection="1">
      <alignment horizontal="center" vertical="center"/>
    </xf>
    <xf numFmtId="3" fontId="4" fillId="2" borderId="13" xfId="0" quotePrefix="1" applyNumberFormat="1" applyFont="1" applyFill="1" applyBorder="1" applyAlignment="1" applyProtection="1">
      <alignment horizontal="center" vertical="center"/>
    </xf>
    <xf numFmtId="3" fontId="4" fillId="2" borderId="14" xfId="0" quotePrefix="1" applyNumberFormat="1" applyFont="1" applyFill="1" applyBorder="1" applyAlignment="1" applyProtection="1">
      <alignment horizontal="center" vertical="center"/>
    </xf>
    <xf numFmtId="3" fontId="4" fillId="2" borderId="16" xfId="0" quotePrefix="1" applyNumberFormat="1" applyFont="1" applyFill="1" applyBorder="1" applyAlignment="1" applyProtection="1">
      <alignment horizontal="center" vertical="center"/>
    </xf>
    <xf numFmtId="3" fontId="4" fillId="2" borderId="17" xfId="0" quotePrefix="1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center" wrapText="1"/>
    </xf>
    <xf numFmtId="3" fontId="6" fillId="2" borderId="16" xfId="0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center"/>
    </xf>
    <xf numFmtId="3" fontId="6" fillId="2" borderId="15" xfId="0" quotePrefix="1" applyNumberFormat="1" applyFont="1" applyFill="1" applyBorder="1" applyAlignment="1" applyProtection="1">
      <alignment horizontal="center" vertical="center" wrapText="1"/>
    </xf>
    <xf numFmtId="3" fontId="6" fillId="2" borderId="18" xfId="0" quotePrefix="1" applyNumberFormat="1" applyFont="1" applyFill="1" applyBorder="1" applyAlignment="1" applyProtection="1">
      <alignment horizontal="center" vertical="center"/>
    </xf>
    <xf numFmtId="3" fontId="4" fillId="3" borderId="36" xfId="0" applyNumberFormat="1" applyFont="1" applyFill="1" applyBorder="1" applyAlignment="1" applyProtection="1">
      <alignment horizontal="center" vertical="center"/>
    </xf>
    <xf numFmtId="3" fontId="4" fillId="3" borderId="37" xfId="0" applyNumberFormat="1" applyFont="1" applyFill="1" applyBorder="1" applyAlignment="1" applyProtection="1">
      <alignment horizontal="center" vertical="center"/>
    </xf>
    <xf numFmtId="3" fontId="4" fillId="3" borderId="40" xfId="0" applyNumberFormat="1" applyFont="1" applyFill="1" applyBorder="1" applyAlignment="1" applyProtection="1">
      <alignment horizontal="center" vertical="center"/>
    </xf>
    <xf numFmtId="3" fontId="4" fillId="3" borderId="38" xfId="0" applyNumberFormat="1" applyFont="1" applyFill="1" applyBorder="1" applyAlignment="1" applyProtection="1">
      <alignment horizontal="center" vertical="center"/>
    </xf>
    <xf numFmtId="3" fontId="6" fillId="2" borderId="14" xfId="0" applyNumberFormat="1" applyFont="1" applyFill="1" applyBorder="1" applyAlignment="1" applyProtection="1">
      <alignment horizontal="center" vertical="center" wrapText="1"/>
    </xf>
    <xf numFmtId="3" fontId="6" fillId="2" borderId="17" xfId="0" applyNumberFormat="1" applyFont="1" applyFill="1" applyBorder="1" applyAlignment="1" applyProtection="1">
      <alignment horizontal="center" vertical="center"/>
    </xf>
    <xf numFmtId="3" fontId="6" fillId="2" borderId="15" xfId="0" applyNumberFormat="1" applyFont="1" applyFill="1" applyBorder="1" applyAlignment="1" applyProtection="1">
      <alignment horizontal="center" vertical="center" wrapText="1"/>
    </xf>
    <xf numFmtId="3" fontId="6" fillId="2" borderId="18" xfId="0" applyNumberFormat="1" applyFont="1" applyFill="1" applyBorder="1" applyAlignment="1" applyProtection="1">
      <alignment horizontal="center" vertical="center"/>
    </xf>
    <xf numFmtId="3" fontId="4" fillId="2" borderId="19" xfId="0" applyNumberFormat="1" applyFont="1" applyFill="1" applyBorder="1" applyAlignment="1" applyProtection="1">
      <alignment horizontal="center" vertical="center"/>
    </xf>
    <xf numFmtId="3" fontId="4" fillId="2" borderId="20" xfId="0" applyNumberFormat="1" applyFont="1" applyFill="1" applyBorder="1" applyAlignment="1" applyProtection="1">
      <alignment horizontal="center" vertical="center"/>
    </xf>
    <xf numFmtId="3" fontId="4" fillId="2" borderId="19" xfId="0" quotePrefix="1" applyNumberFormat="1" applyFont="1" applyFill="1" applyBorder="1" applyAlignment="1" applyProtection="1">
      <alignment horizontal="center" vertical="center"/>
    </xf>
    <xf numFmtId="3" fontId="4" fillId="2" borderId="20" xfId="0" quotePrefix="1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7" fillId="0" borderId="21" xfId="0" applyNumberFormat="1" applyFont="1" applyFill="1" applyBorder="1" applyAlignment="1" applyProtection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</xf>
    <xf numFmtId="3" fontId="4" fillId="0" borderId="31" xfId="0" applyNumberFormat="1" applyFont="1" applyBorder="1" applyAlignment="1" applyProtection="1">
      <alignment horizontal="center" vertical="center"/>
    </xf>
    <xf numFmtId="3" fontId="4" fillId="0" borderId="36" xfId="0" applyNumberFormat="1" applyFont="1" applyBorder="1" applyAlignment="1" applyProtection="1">
      <alignment horizontal="center" vertical="center"/>
    </xf>
    <xf numFmtId="3" fontId="4" fillId="3" borderId="41" xfId="0" applyNumberFormat="1" applyFont="1" applyFill="1" applyBorder="1" applyAlignment="1" applyProtection="1">
      <alignment vertical="center"/>
    </xf>
    <xf numFmtId="176" fontId="4" fillId="3" borderId="42" xfId="0" applyNumberFormat="1" applyFont="1" applyFill="1" applyBorder="1" applyAlignment="1" applyProtection="1">
      <alignment vertical="center"/>
    </xf>
    <xf numFmtId="3" fontId="4" fillId="3" borderId="43" xfId="0" applyNumberFormat="1" applyFont="1" applyFill="1" applyBorder="1" applyAlignment="1" applyProtection="1">
      <alignment vertical="center"/>
    </xf>
    <xf numFmtId="3" fontId="4" fillId="3" borderId="44" xfId="0" applyNumberFormat="1" applyFont="1" applyFill="1" applyBorder="1" applyAlignment="1" applyProtection="1">
      <alignment vertical="center"/>
    </xf>
    <xf numFmtId="3" fontId="4" fillId="3" borderId="45" xfId="0" applyNumberFormat="1" applyFont="1" applyFill="1" applyBorder="1" applyAlignment="1" applyProtection="1">
      <alignment vertical="center"/>
    </xf>
    <xf numFmtId="3" fontId="4" fillId="0" borderId="46" xfId="0" applyNumberFormat="1" applyFont="1" applyBorder="1" applyAlignment="1" applyProtection="1">
      <alignment horizontal="center" vertical="center"/>
    </xf>
    <xf numFmtId="3" fontId="4" fillId="0" borderId="47" xfId="0" applyNumberFormat="1" applyFont="1" applyBorder="1" applyAlignment="1" applyProtection="1">
      <alignment horizontal="center" vertical="center"/>
    </xf>
    <xf numFmtId="3" fontId="4" fillId="0" borderId="48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tabSelected="1" view="pageBreakPreview" zoomScale="76" zoomScaleNormal="50" zoomScaleSheetLayoutView="76" workbookViewId="0">
      <pane xSplit="2" ySplit="8" topLeftCell="C36" activePane="bottomRight" state="frozen"/>
      <selection pane="topRight" activeCell="C1" sqref="C1"/>
      <selection pane="bottomLeft" activeCell="A9" sqref="A9"/>
      <selection pane="bottomRight" activeCell="F36" sqref="F36"/>
    </sheetView>
  </sheetViews>
  <sheetFormatPr defaultColWidth="10.5703125" defaultRowHeight="23.15" customHeight="1"/>
  <cols>
    <col min="1" max="1" width="7.42578125" style="31" customWidth="1"/>
    <col min="2" max="2" width="10" style="2" customWidth="1"/>
    <col min="3" max="4" width="4.2109375" style="2" customWidth="1"/>
    <col min="5" max="6" width="8.78515625" style="2" customWidth="1"/>
    <col min="7" max="8" width="4.2109375" style="2" customWidth="1"/>
    <col min="9" max="10" width="8.78515625" style="2" customWidth="1"/>
    <col min="11" max="11" width="5.7109375" style="2" customWidth="1"/>
    <col min="12" max="13" width="7.2109375" style="2" customWidth="1"/>
    <col min="14" max="14" width="5.7109375" style="2" customWidth="1"/>
    <col min="15" max="16" width="7.2109375" style="2" customWidth="1"/>
    <col min="17" max="17" width="3.92578125" style="2" customWidth="1"/>
    <col min="18" max="18" width="4.7109375" style="2" customWidth="1"/>
    <col min="19" max="19" width="9.0703125" style="2" customWidth="1"/>
    <col min="20" max="20" width="8.7109375" style="2" bestFit="1" customWidth="1"/>
    <col min="21" max="21" width="7.7109375" style="2" customWidth="1"/>
    <col min="22" max="22" width="0.5" style="3" customWidth="1"/>
    <col min="23" max="23" width="5.2109375" style="2" customWidth="1"/>
    <col min="24" max="25" width="6.92578125" style="2" customWidth="1"/>
    <col min="26" max="26" width="5.2109375" style="2" customWidth="1"/>
    <col min="27" max="28" width="6.92578125" style="2" customWidth="1"/>
    <col min="29" max="16384" width="10.5703125" style="4"/>
  </cols>
  <sheetData>
    <row r="1" spans="1:28" ht="29.25" customHeight="1">
      <c r="A1" s="1" t="s">
        <v>60</v>
      </c>
    </row>
    <row r="2" spans="1:28" ht="7.5" customHeight="1">
      <c r="A2" s="1"/>
    </row>
    <row r="3" spans="1:28" s="6" customFormat="1" ht="21.75" customHeight="1">
      <c r="A3" s="100" t="s">
        <v>63</v>
      </c>
      <c r="B3" s="100" t="s">
        <v>0</v>
      </c>
      <c r="C3" s="103" t="s">
        <v>1</v>
      </c>
      <c r="D3" s="104"/>
      <c r="E3" s="104"/>
      <c r="F3" s="105"/>
      <c r="G3" s="103" t="s">
        <v>2</v>
      </c>
      <c r="H3" s="104"/>
      <c r="I3" s="104"/>
      <c r="J3" s="105"/>
      <c r="K3" s="109" t="s">
        <v>3</v>
      </c>
      <c r="L3" s="110"/>
      <c r="M3" s="111"/>
      <c r="N3" s="109" t="s">
        <v>3</v>
      </c>
      <c r="O3" s="110"/>
      <c r="P3" s="111"/>
      <c r="Q3" s="103" t="s">
        <v>4</v>
      </c>
      <c r="R3" s="104"/>
      <c r="S3" s="104"/>
      <c r="T3" s="105"/>
      <c r="U3" s="119" t="s">
        <v>5</v>
      </c>
      <c r="V3" s="5"/>
      <c r="W3" s="109" t="s">
        <v>6</v>
      </c>
      <c r="X3" s="110"/>
      <c r="Y3" s="110"/>
      <c r="Z3" s="110"/>
      <c r="AA3" s="110"/>
      <c r="AB3" s="111"/>
    </row>
    <row r="4" spans="1:28" s="6" customFormat="1" ht="21.75" customHeight="1">
      <c r="A4" s="101"/>
      <c r="B4" s="102"/>
      <c r="C4" s="106"/>
      <c r="D4" s="107"/>
      <c r="E4" s="107"/>
      <c r="F4" s="108"/>
      <c r="G4" s="106"/>
      <c r="H4" s="107"/>
      <c r="I4" s="107"/>
      <c r="J4" s="108"/>
      <c r="K4" s="109" t="s">
        <v>7</v>
      </c>
      <c r="L4" s="110"/>
      <c r="M4" s="111"/>
      <c r="N4" s="109" t="s">
        <v>8</v>
      </c>
      <c r="O4" s="110"/>
      <c r="P4" s="111"/>
      <c r="Q4" s="106"/>
      <c r="R4" s="107"/>
      <c r="S4" s="107"/>
      <c r="T4" s="108"/>
      <c r="U4" s="101"/>
      <c r="V4" s="5"/>
      <c r="W4" s="109" t="s">
        <v>9</v>
      </c>
      <c r="X4" s="110"/>
      <c r="Y4" s="111"/>
      <c r="Z4" s="109" t="s">
        <v>10</v>
      </c>
      <c r="AA4" s="110"/>
      <c r="AB4" s="111"/>
    </row>
    <row r="5" spans="1:28" s="6" customFormat="1" ht="21.75" customHeight="1">
      <c r="A5" s="101"/>
      <c r="B5" s="102"/>
      <c r="C5" s="112" t="s">
        <v>11</v>
      </c>
      <c r="D5" s="113"/>
      <c r="E5" s="116" t="s">
        <v>12</v>
      </c>
      <c r="F5" s="117" t="s">
        <v>13</v>
      </c>
      <c r="G5" s="112" t="s">
        <v>14</v>
      </c>
      <c r="H5" s="113"/>
      <c r="I5" s="116" t="s">
        <v>12</v>
      </c>
      <c r="J5" s="117" t="s">
        <v>13</v>
      </c>
      <c r="K5" s="130" t="s">
        <v>15</v>
      </c>
      <c r="L5" s="120" t="s">
        <v>16</v>
      </c>
      <c r="M5" s="131" t="s">
        <v>17</v>
      </c>
      <c r="N5" s="130" t="s">
        <v>15</v>
      </c>
      <c r="O5" s="120" t="s">
        <v>16</v>
      </c>
      <c r="P5" s="122" t="s">
        <v>17</v>
      </c>
      <c r="Q5" s="124" t="s">
        <v>18</v>
      </c>
      <c r="R5" s="125"/>
      <c r="S5" s="116" t="s">
        <v>12</v>
      </c>
      <c r="T5" s="117" t="s">
        <v>13</v>
      </c>
      <c r="U5" s="101"/>
      <c r="V5" s="5"/>
      <c r="W5" s="128" t="s">
        <v>19</v>
      </c>
      <c r="X5" s="137" t="s">
        <v>12</v>
      </c>
      <c r="Y5" s="139" t="s">
        <v>13</v>
      </c>
      <c r="Z5" s="128" t="s">
        <v>20</v>
      </c>
      <c r="AA5" s="137" t="s">
        <v>12</v>
      </c>
      <c r="AB5" s="139" t="s">
        <v>13</v>
      </c>
    </row>
    <row r="6" spans="1:28" s="6" customFormat="1" ht="21.75" customHeight="1">
      <c r="A6" s="101"/>
      <c r="B6" s="102"/>
      <c r="C6" s="114"/>
      <c r="D6" s="115"/>
      <c r="E6" s="115"/>
      <c r="F6" s="118"/>
      <c r="G6" s="114"/>
      <c r="H6" s="115"/>
      <c r="I6" s="115"/>
      <c r="J6" s="118"/>
      <c r="K6" s="129"/>
      <c r="L6" s="121"/>
      <c r="M6" s="132"/>
      <c r="N6" s="129"/>
      <c r="O6" s="121"/>
      <c r="P6" s="123"/>
      <c r="Q6" s="126"/>
      <c r="R6" s="127"/>
      <c r="S6" s="115"/>
      <c r="T6" s="118"/>
      <c r="U6" s="101"/>
      <c r="V6" s="5"/>
      <c r="W6" s="129"/>
      <c r="X6" s="138"/>
      <c r="Y6" s="140"/>
      <c r="Z6" s="129"/>
      <c r="AA6" s="138"/>
      <c r="AB6" s="140"/>
    </row>
    <row r="7" spans="1:28" s="6" customFormat="1" ht="17.25" customHeight="1">
      <c r="A7" s="7"/>
      <c r="B7" s="8" t="s">
        <v>21</v>
      </c>
      <c r="C7" s="141" t="s">
        <v>22</v>
      </c>
      <c r="D7" s="142"/>
      <c r="E7" s="9" t="s">
        <v>23</v>
      </c>
      <c r="F7" s="10" t="s">
        <v>24</v>
      </c>
      <c r="G7" s="141" t="s">
        <v>25</v>
      </c>
      <c r="H7" s="142"/>
      <c r="I7" s="9" t="s">
        <v>26</v>
      </c>
      <c r="J7" s="10" t="s">
        <v>27</v>
      </c>
      <c r="K7" s="11" t="s">
        <v>28</v>
      </c>
      <c r="L7" s="9" t="s">
        <v>29</v>
      </c>
      <c r="M7" s="10" t="s">
        <v>30</v>
      </c>
      <c r="N7" s="11" t="s">
        <v>31</v>
      </c>
      <c r="O7" s="9" t="s">
        <v>32</v>
      </c>
      <c r="P7" s="10" t="s">
        <v>33</v>
      </c>
      <c r="Q7" s="143" t="s">
        <v>34</v>
      </c>
      <c r="R7" s="144"/>
      <c r="S7" s="9" t="s">
        <v>35</v>
      </c>
      <c r="T7" s="10" t="s">
        <v>36</v>
      </c>
      <c r="U7" s="12" t="s">
        <v>37</v>
      </c>
      <c r="V7" s="5"/>
      <c r="W7" s="11"/>
      <c r="X7" s="9"/>
      <c r="Y7" s="10"/>
      <c r="Z7" s="11"/>
      <c r="AA7" s="9"/>
      <c r="AB7" s="10"/>
    </row>
    <row r="8" spans="1:28" s="6" customFormat="1" ht="17.25" customHeight="1">
      <c r="A8" s="13"/>
      <c r="B8" s="14" t="s">
        <v>38</v>
      </c>
      <c r="C8" s="15"/>
      <c r="D8" s="16" t="s">
        <v>39</v>
      </c>
      <c r="E8" s="17" t="s">
        <v>38</v>
      </c>
      <c r="F8" s="18" t="s">
        <v>38</v>
      </c>
      <c r="G8" s="19"/>
      <c r="H8" s="16" t="s">
        <v>39</v>
      </c>
      <c r="I8" s="17" t="s">
        <v>38</v>
      </c>
      <c r="J8" s="18" t="s">
        <v>38</v>
      </c>
      <c r="K8" s="20" t="s">
        <v>39</v>
      </c>
      <c r="L8" s="17" t="s">
        <v>38</v>
      </c>
      <c r="M8" s="18" t="s">
        <v>38</v>
      </c>
      <c r="N8" s="20" t="s">
        <v>39</v>
      </c>
      <c r="O8" s="17" t="s">
        <v>38</v>
      </c>
      <c r="P8" s="18" t="s">
        <v>38</v>
      </c>
      <c r="Q8" s="19" t="s">
        <v>40</v>
      </c>
      <c r="R8" s="16" t="s">
        <v>41</v>
      </c>
      <c r="S8" s="17" t="s">
        <v>38</v>
      </c>
      <c r="T8" s="59" t="s">
        <v>42</v>
      </c>
      <c r="U8" s="21" t="s">
        <v>43</v>
      </c>
      <c r="V8" s="5"/>
      <c r="W8" s="20" t="s">
        <v>39</v>
      </c>
      <c r="X8" s="17" t="s">
        <v>38</v>
      </c>
      <c r="Y8" s="18" t="s">
        <v>38</v>
      </c>
      <c r="Z8" s="20" t="s">
        <v>39</v>
      </c>
      <c r="AA8" s="17" t="s">
        <v>38</v>
      </c>
      <c r="AB8" s="18" t="s">
        <v>38</v>
      </c>
    </row>
    <row r="9" spans="1:28" ht="22.5" customHeight="1">
      <c r="A9" s="54"/>
      <c r="B9" s="22"/>
      <c r="C9" s="33">
        <v>10</v>
      </c>
      <c r="D9" s="34">
        <v>4</v>
      </c>
      <c r="E9" s="35">
        <v>203441</v>
      </c>
      <c r="F9" s="32">
        <v>191458</v>
      </c>
      <c r="G9" s="33">
        <v>11</v>
      </c>
      <c r="H9" s="34"/>
      <c r="I9" s="35">
        <v>14780</v>
      </c>
      <c r="J9" s="32">
        <v>10785.9</v>
      </c>
      <c r="K9" s="36">
        <v>2</v>
      </c>
      <c r="L9" s="35">
        <v>700</v>
      </c>
      <c r="M9" s="32">
        <v>72</v>
      </c>
      <c r="N9" s="36">
        <v>0</v>
      </c>
      <c r="O9" s="35">
        <v>0</v>
      </c>
      <c r="P9" s="32">
        <v>0</v>
      </c>
      <c r="Q9" s="37"/>
      <c r="R9" s="38"/>
      <c r="S9" s="39"/>
      <c r="T9" s="40"/>
      <c r="U9" s="41"/>
      <c r="V9" s="22" t="e">
        <v>#REF!</v>
      </c>
      <c r="W9" s="36">
        <v>4</v>
      </c>
      <c r="X9" s="35">
        <v>270</v>
      </c>
      <c r="Y9" s="32">
        <v>106</v>
      </c>
      <c r="Z9" s="36">
        <v>5</v>
      </c>
      <c r="AA9" s="35">
        <v>99</v>
      </c>
      <c r="AB9" s="32">
        <v>59</v>
      </c>
    </row>
    <row r="10" spans="1:28" ht="23.15" customHeight="1">
      <c r="A10" s="54" t="s">
        <v>44</v>
      </c>
      <c r="B10" s="22">
        <v>204719</v>
      </c>
      <c r="C10" s="42">
        <v>1</v>
      </c>
      <c r="D10" s="81"/>
      <c r="E10" s="44">
        <v>6860</v>
      </c>
      <c r="F10" s="45">
        <v>25</v>
      </c>
      <c r="G10" s="42">
        <v>15</v>
      </c>
      <c r="H10" s="81"/>
      <c r="I10" s="44">
        <v>10979</v>
      </c>
      <c r="J10" s="45">
        <v>1018</v>
      </c>
      <c r="K10" s="46">
        <v>9</v>
      </c>
      <c r="L10" s="44">
        <v>14471</v>
      </c>
      <c r="M10" s="45">
        <v>498</v>
      </c>
      <c r="N10" s="46">
        <v>5</v>
      </c>
      <c r="O10" s="44">
        <v>4250</v>
      </c>
      <c r="P10" s="45">
        <v>50</v>
      </c>
      <c r="Q10" s="37">
        <f>+C11+G11+K11+N11</f>
        <v>53</v>
      </c>
      <c r="R10" s="82">
        <f>+D11+H11</f>
        <v>4</v>
      </c>
      <c r="S10" s="39">
        <f>+E11+I11+L11</f>
        <v>251231</v>
      </c>
      <c r="T10" s="40">
        <f>+F11+J11+M11</f>
        <v>203856.9</v>
      </c>
      <c r="U10" s="41">
        <f>+T10/B10*100</f>
        <v>99.578886180569455</v>
      </c>
      <c r="V10" s="22" t="e">
        <v>#REF!</v>
      </c>
      <c r="W10" s="46">
        <v>11</v>
      </c>
      <c r="X10" s="44">
        <v>704</v>
      </c>
      <c r="Y10" s="45">
        <v>403</v>
      </c>
      <c r="Z10" s="46">
        <v>5</v>
      </c>
      <c r="AA10" s="44">
        <v>94</v>
      </c>
      <c r="AB10" s="45">
        <v>90</v>
      </c>
    </row>
    <row r="11" spans="1:28" ht="23.15" customHeight="1">
      <c r="A11" s="55"/>
      <c r="B11" s="83"/>
      <c r="C11" s="84">
        <f t="shared" ref="C11:I11" si="0">SUM(C9:C10)</f>
        <v>11</v>
      </c>
      <c r="D11" s="85">
        <f t="shared" si="0"/>
        <v>4</v>
      </c>
      <c r="E11" s="86">
        <f t="shared" si="0"/>
        <v>210301</v>
      </c>
      <c r="F11" s="87">
        <f t="shared" si="0"/>
        <v>191483</v>
      </c>
      <c r="G11" s="84">
        <f t="shared" si="0"/>
        <v>26</v>
      </c>
      <c r="H11" s="85"/>
      <c r="I11" s="86">
        <f t="shared" si="0"/>
        <v>25759</v>
      </c>
      <c r="J11" s="87">
        <f t="shared" ref="J11:P11" si="1">J9+J10</f>
        <v>11803.9</v>
      </c>
      <c r="K11" s="88">
        <f t="shared" si="1"/>
        <v>11</v>
      </c>
      <c r="L11" s="86">
        <f t="shared" si="1"/>
        <v>15171</v>
      </c>
      <c r="M11" s="87">
        <f t="shared" si="1"/>
        <v>570</v>
      </c>
      <c r="N11" s="88">
        <f t="shared" si="1"/>
        <v>5</v>
      </c>
      <c r="O11" s="86">
        <f t="shared" si="1"/>
        <v>4250</v>
      </c>
      <c r="P11" s="87">
        <f t="shared" si="1"/>
        <v>50</v>
      </c>
      <c r="Q11" s="49"/>
      <c r="R11" s="50"/>
      <c r="S11" s="51"/>
      <c r="T11" s="52"/>
      <c r="U11" s="53"/>
      <c r="V11" s="22" t="e">
        <f t="shared" ref="V11:AB11" si="2">SUM(V9:V10)</f>
        <v>#REF!</v>
      </c>
      <c r="W11" s="88">
        <f t="shared" si="2"/>
        <v>15</v>
      </c>
      <c r="X11" s="86">
        <f t="shared" si="2"/>
        <v>974</v>
      </c>
      <c r="Y11" s="87">
        <f t="shared" si="2"/>
        <v>509</v>
      </c>
      <c r="Z11" s="88">
        <f t="shared" si="2"/>
        <v>10</v>
      </c>
      <c r="AA11" s="86">
        <f t="shared" si="2"/>
        <v>193</v>
      </c>
      <c r="AB11" s="87">
        <f t="shared" si="2"/>
        <v>149</v>
      </c>
    </row>
    <row r="12" spans="1:28" ht="23.15" customHeight="1">
      <c r="A12" s="145" t="s">
        <v>61</v>
      </c>
      <c r="B12" s="56"/>
      <c r="C12" s="33">
        <v>7</v>
      </c>
      <c r="D12" s="34">
        <v>4</v>
      </c>
      <c r="E12" s="35">
        <v>197382</v>
      </c>
      <c r="F12" s="32">
        <v>188735</v>
      </c>
      <c r="G12" s="33">
        <v>1</v>
      </c>
      <c r="H12" s="34"/>
      <c r="I12" s="35">
        <v>4740</v>
      </c>
      <c r="J12" s="32">
        <v>4124</v>
      </c>
      <c r="K12" s="36">
        <v>0</v>
      </c>
      <c r="L12" s="35">
        <v>0</v>
      </c>
      <c r="M12" s="32">
        <v>0</v>
      </c>
      <c r="N12" s="36">
        <v>0</v>
      </c>
      <c r="O12" s="35">
        <v>0</v>
      </c>
      <c r="P12" s="32">
        <v>0</v>
      </c>
      <c r="Q12" s="37"/>
      <c r="R12" s="38"/>
      <c r="S12" s="39"/>
      <c r="T12" s="40"/>
      <c r="U12" s="41"/>
      <c r="V12" s="22"/>
      <c r="W12" s="36">
        <v>0</v>
      </c>
      <c r="X12" s="35">
        <v>0</v>
      </c>
      <c r="Y12" s="32">
        <v>0</v>
      </c>
      <c r="Z12" s="36">
        <v>0</v>
      </c>
      <c r="AA12" s="35">
        <v>0</v>
      </c>
      <c r="AB12" s="32">
        <v>0</v>
      </c>
    </row>
    <row r="13" spans="1:28" ht="23.15" customHeight="1">
      <c r="A13" s="146"/>
      <c r="B13" s="57">
        <v>193912</v>
      </c>
      <c r="C13" s="42">
        <v>0</v>
      </c>
      <c r="D13" s="43"/>
      <c r="E13" s="44">
        <v>0</v>
      </c>
      <c r="F13" s="45">
        <v>0</v>
      </c>
      <c r="G13" s="42">
        <v>2</v>
      </c>
      <c r="H13" s="43"/>
      <c r="I13" s="44">
        <v>1255</v>
      </c>
      <c r="J13" s="45">
        <v>216</v>
      </c>
      <c r="K13" s="46">
        <v>3</v>
      </c>
      <c r="L13" s="47">
        <v>830</v>
      </c>
      <c r="M13" s="48">
        <v>30</v>
      </c>
      <c r="N13" s="46">
        <v>0</v>
      </c>
      <c r="O13" s="44">
        <v>0</v>
      </c>
      <c r="P13" s="45">
        <v>0</v>
      </c>
      <c r="Q13" s="37">
        <f>+C14+G14+K14+N14</f>
        <v>13</v>
      </c>
      <c r="R13" s="82">
        <f>+D14+H14</f>
        <v>4</v>
      </c>
      <c r="S13" s="39">
        <f>+E14+I14+L14</f>
        <v>204207</v>
      </c>
      <c r="T13" s="40">
        <f>+F14+J14+M14</f>
        <v>193105</v>
      </c>
      <c r="U13" s="41">
        <f>+T13/B13*100</f>
        <v>99.583831841247573</v>
      </c>
      <c r="V13" s="22"/>
      <c r="W13" s="46">
        <v>1</v>
      </c>
      <c r="X13" s="44">
        <v>55</v>
      </c>
      <c r="Y13" s="45">
        <v>20</v>
      </c>
      <c r="Z13" s="46">
        <v>1</v>
      </c>
      <c r="AA13" s="44">
        <v>20</v>
      </c>
      <c r="AB13" s="45">
        <v>8</v>
      </c>
    </row>
    <row r="14" spans="1:28" ht="23.15" customHeight="1">
      <c r="A14" s="147"/>
      <c r="B14" s="58"/>
      <c r="C14" s="84">
        <f t="shared" ref="C14:I14" si="3">SUM(C12:C13)</f>
        <v>7</v>
      </c>
      <c r="D14" s="85">
        <f t="shared" si="3"/>
        <v>4</v>
      </c>
      <c r="E14" s="86">
        <f t="shared" si="3"/>
        <v>197382</v>
      </c>
      <c r="F14" s="87">
        <f t="shared" si="3"/>
        <v>188735</v>
      </c>
      <c r="G14" s="84">
        <f t="shared" si="3"/>
        <v>3</v>
      </c>
      <c r="H14" s="85"/>
      <c r="I14" s="86">
        <f t="shared" si="3"/>
        <v>5995</v>
      </c>
      <c r="J14" s="87">
        <f t="shared" ref="J14:P14" si="4">J12+J13</f>
        <v>4340</v>
      </c>
      <c r="K14" s="88">
        <f t="shared" si="4"/>
        <v>3</v>
      </c>
      <c r="L14" s="86">
        <f t="shared" si="4"/>
        <v>830</v>
      </c>
      <c r="M14" s="87">
        <f t="shared" si="4"/>
        <v>30</v>
      </c>
      <c r="N14" s="88">
        <f t="shared" si="4"/>
        <v>0</v>
      </c>
      <c r="O14" s="86">
        <f t="shared" si="4"/>
        <v>0</v>
      </c>
      <c r="P14" s="87">
        <f t="shared" si="4"/>
        <v>0</v>
      </c>
      <c r="Q14" s="49"/>
      <c r="R14" s="50"/>
      <c r="S14" s="51"/>
      <c r="T14" s="52"/>
      <c r="U14" s="53"/>
      <c r="V14" s="22">
        <f t="shared" ref="V14:AB14" si="5">SUM(V12:V13)</f>
        <v>0</v>
      </c>
      <c r="W14" s="88">
        <f t="shared" si="5"/>
        <v>1</v>
      </c>
      <c r="X14" s="86">
        <f t="shared" si="5"/>
        <v>55</v>
      </c>
      <c r="Y14" s="87">
        <f t="shared" si="5"/>
        <v>20</v>
      </c>
      <c r="Z14" s="88">
        <f t="shared" si="5"/>
        <v>1</v>
      </c>
      <c r="AA14" s="86">
        <f t="shared" si="5"/>
        <v>20</v>
      </c>
      <c r="AB14" s="87">
        <f t="shared" si="5"/>
        <v>8</v>
      </c>
    </row>
    <row r="15" spans="1:28" ht="23.15" customHeight="1">
      <c r="A15" s="54"/>
      <c r="B15" s="22"/>
      <c r="C15" s="33">
        <v>6</v>
      </c>
      <c r="D15" s="89"/>
      <c r="E15" s="35">
        <v>208710</v>
      </c>
      <c r="F15" s="32">
        <v>190737</v>
      </c>
      <c r="G15" s="33">
        <v>1</v>
      </c>
      <c r="H15" s="90"/>
      <c r="I15" s="35">
        <v>229</v>
      </c>
      <c r="J15" s="32">
        <v>193</v>
      </c>
      <c r="K15" s="36">
        <v>0</v>
      </c>
      <c r="L15" s="35">
        <v>0</v>
      </c>
      <c r="M15" s="32">
        <v>0</v>
      </c>
      <c r="N15" s="36">
        <v>0</v>
      </c>
      <c r="O15" s="35">
        <v>0</v>
      </c>
      <c r="P15" s="32">
        <v>0</v>
      </c>
      <c r="Q15" s="37"/>
      <c r="R15" s="38"/>
      <c r="S15" s="39"/>
      <c r="T15" s="40"/>
      <c r="U15" s="41"/>
      <c r="V15" s="22"/>
      <c r="W15" s="36">
        <v>0</v>
      </c>
      <c r="X15" s="35">
        <v>0</v>
      </c>
      <c r="Y15" s="32">
        <v>0</v>
      </c>
      <c r="Z15" s="36">
        <v>0</v>
      </c>
      <c r="AA15" s="35">
        <v>0</v>
      </c>
      <c r="AB15" s="32">
        <v>0</v>
      </c>
    </row>
    <row r="16" spans="1:28" ht="23.15" customHeight="1">
      <c r="A16" s="54" t="s">
        <v>45</v>
      </c>
      <c r="B16" s="22">
        <v>193609</v>
      </c>
      <c r="C16" s="42">
        <v>5</v>
      </c>
      <c r="D16" s="43"/>
      <c r="E16" s="44">
        <v>39274</v>
      </c>
      <c r="F16" s="45">
        <v>1285</v>
      </c>
      <c r="G16" s="42">
        <v>13</v>
      </c>
      <c r="H16" s="43"/>
      <c r="I16" s="44">
        <v>9460</v>
      </c>
      <c r="J16" s="45">
        <v>919</v>
      </c>
      <c r="K16" s="46">
        <v>5</v>
      </c>
      <c r="L16" s="47">
        <v>917</v>
      </c>
      <c r="M16" s="48">
        <v>15</v>
      </c>
      <c r="N16" s="91">
        <v>0</v>
      </c>
      <c r="O16" s="44">
        <v>0</v>
      </c>
      <c r="P16" s="45">
        <v>0</v>
      </c>
      <c r="Q16" s="37">
        <f>+C17+G17+K17+N17</f>
        <v>30</v>
      </c>
      <c r="R16" s="82"/>
      <c r="S16" s="39">
        <f>+E17+I17+L17</f>
        <v>258590</v>
      </c>
      <c r="T16" s="40">
        <f>+F17+J17+M17</f>
        <v>193149</v>
      </c>
      <c r="U16" s="41">
        <f>+T16/B16*100</f>
        <v>99.762407739309651</v>
      </c>
      <c r="V16" s="22"/>
      <c r="W16" s="46">
        <v>2</v>
      </c>
      <c r="X16" s="44">
        <v>154</v>
      </c>
      <c r="Y16" s="45">
        <v>78</v>
      </c>
      <c r="Z16" s="46">
        <v>3</v>
      </c>
      <c r="AA16" s="44">
        <v>105</v>
      </c>
      <c r="AB16" s="45">
        <v>35</v>
      </c>
    </row>
    <row r="17" spans="1:28" ht="23.15" customHeight="1">
      <c r="A17" s="55"/>
      <c r="B17" s="83"/>
      <c r="C17" s="84">
        <f t="shared" ref="C17:I17" si="6">SUM(C15:C16)</f>
        <v>11</v>
      </c>
      <c r="D17" s="85"/>
      <c r="E17" s="86">
        <f t="shared" si="6"/>
        <v>247984</v>
      </c>
      <c r="F17" s="87">
        <f t="shared" si="6"/>
        <v>192022</v>
      </c>
      <c r="G17" s="84">
        <f t="shared" si="6"/>
        <v>14</v>
      </c>
      <c r="H17" s="85"/>
      <c r="I17" s="86">
        <f t="shared" si="6"/>
        <v>9689</v>
      </c>
      <c r="J17" s="87">
        <f t="shared" ref="J17:P17" si="7">J15+J16</f>
        <v>1112</v>
      </c>
      <c r="K17" s="88">
        <f t="shared" si="7"/>
        <v>5</v>
      </c>
      <c r="L17" s="86">
        <f t="shared" si="7"/>
        <v>917</v>
      </c>
      <c r="M17" s="87">
        <f t="shared" si="7"/>
        <v>15</v>
      </c>
      <c r="N17" s="88">
        <f t="shared" si="7"/>
        <v>0</v>
      </c>
      <c r="O17" s="86">
        <f t="shared" si="7"/>
        <v>0</v>
      </c>
      <c r="P17" s="87">
        <f t="shared" si="7"/>
        <v>0</v>
      </c>
      <c r="Q17" s="49"/>
      <c r="R17" s="50"/>
      <c r="S17" s="51"/>
      <c r="T17" s="52"/>
      <c r="U17" s="53"/>
      <c r="V17" s="22">
        <f t="shared" ref="V17:AB17" si="8">SUM(V15:V16)</f>
        <v>0</v>
      </c>
      <c r="W17" s="88">
        <f t="shared" si="8"/>
        <v>2</v>
      </c>
      <c r="X17" s="86">
        <f t="shared" si="8"/>
        <v>154</v>
      </c>
      <c r="Y17" s="87">
        <f t="shared" si="8"/>
        <v>78</v>
      </c>
      <c r="Z17" s="88">
        <f t="shared" si="8"/>
        <v>3</v>
      </c>
      <c r="AA17" s="86">
        <f t="shared" si="8"/>
        <v>105</v>
      </c>
      <c r="AB17" s="87">
        <f t="shared" si="8"/>
        <v>35</v>
      </c>
    </row>
    <row r="18" spans="1:28" ht="23.15" customHeight="1">
      <c r="A18" s="54"/>
      <c r="B18" s="22"/>
      <c r="C18" s="33">
        <v>10</v>
      </c>
      <c r="D18" s="34">
        <v>2</v>
      </c>
      <c r="E18" s="35">
        <v>187440</v>
      </c>
      <c r="F18" s="32">
        <v>171586</v>
      </c>
      <c r="G18" s="33">
        <v>15</v>
      </c>
      <c r="H18" s="34"/>
      <c r="I18" s="35">
        <v>5802</v>
      </c>
      <c r="J18" s="32">
        <v>4397</v>
      </c>
      <c r="K18" s="36">
        <v>1</v>
      </c>
      <c r="L18" s="92">
        <v>240</v>
      </c>
      <c r="M18" s="93">
        <v>0</v>
      </c>
      <c r="N18" s="94">
        <v>1</v>
      </c>
      <c r="O18" s="92">
        <v>2450</v>
      </c>
      <c r="P18" s="93">
        <v>0</v>
      </c>
      <c r="Q18" s="37"/>
      <c r="R18" s="38"/>
      <c r="S18" s="39"/>
      <c r="T18" s="40"/>
      <c r="U18" s="41"/>
      <c r="V18" s="22"/>
      <c r="W18" s="36">
        <v>6</v>
      </c>
      <c r="X18" s="35">
        <v>442</v>
      </c>
      <c r="Y18" s="32">
        <v>287</v>
      </c>
      <c r="Z18" s="36">
        <v>5</v>
      </c>
      <c r="AA18" s="35">
        <v>164</v>
      </c>
      <c r="AB18" s="32">
        <v>98</v>
      </c>
    </row>
    <row r="19" spans="1:28" ht="23.15" customHeight="1">
      <c r="A19" s="54" t="s">
        <v>46</v>
      </c>
      <c r="B19" s="22">
        <v>180843</v>
      </c>
      <c r="C19" s="42">
        <v>0</v>
      </c>
      <c r="D19" s="43"/>
      <c r="E19" s="44">
        <v>0</v>
      </c>
      <c r="F19" s="45">
        <v>0</v>
      </c>
      <c r="G19" s="42">
        <v>5</v>
      </c>
      <c r="H19" s="43"/>
      <c r="I19" s="44">
        <v>2714</v>
      </c>
      <c r="J19" s="45">
        <v>2116</v>
      </c>
      <c r="K19" s="46">
        <v>2</v>
      </c>
      <c r="L19" s="44">
        <v>615</v>
      </c>
      <c r="M19" s="45">
        <v>0</v>
      </c>
      <c r="N19" s="46">
        <v>2</v>
      </c>
      <c r="O19" s="44">
        <v>344</v>
      </c>
      <c r="P19" s="45">
        <v>0</v>
      </c>
      <c r="Q19" s="37">
        <f>+C20+G20+K20+N20</f>
        <v>36</v>
      </c>
      <c r="R19" s="82">
        <f>+D20+H20</f>
        <v>2</v>
      </c>
      <c r="S19" s="39">
        <f>+E20+I20+L20</f>
        <v>196811</v>
      </c>
      <c r="T19" s="40">
        <f>+F20+J20+M20</f>
        <v>178099</v>
      </c>
      <c r="U19" s="41">
        <f>+T19/B19*100</f>
        <v>98.482661756330074</v>
      </c>
      <c r="V19" s="22"/>
      <c r="W19" s="46">
        <v>2</v>
      </c>
      <c r="X19" s="44">
        <v>350</v>
      </c>
      <c r="Y19" s="45">
        <v>111</v>
      </c>
      <c r="Z19" s="46">
        <v>3</v>
      </c>
      <c r="AA19" s="44">
        <v>140</v>
      </c>
      <c r="AB19" s="45">
        <v>71</v>
      </c>
    </row>
    <row r="20" spans="1:28" ht="23.15" customHeight="1">
      <c r="A20" s="55"/>
      <c r="B20" s="83"/>
      <c r="C20" s="84">
        <f t="shared" ref="C20:I20" si="9">SUM(C18:C19)</f>
        <v>10</v>
      </c>
      <c r="D20" s="85">
        <f t="shared" si="9"/>
        <v>2</v>
      </c>
      <c r="E20" s="86">
        <f t="shared" si="9"/>
        <v>187440</v>
      </c>
      <c r="F20" s="87">
        <f t="shared" si="9"/>
        <v>171586</v>
      </c>
      <c r="G20" s="84">
        <f t="shared" si="9"/>
        <v>20</v>
      </c>
      <c r="H20" s="85"/>
      <c r="I20" s="86">
        <f t="shared" si="9"/>
        <v>8516</v>
      </c>
      <c r="J20" s="87">
        <f t="shared" ref="J20:P20" si="10">J18+J19</f>
        <v>6513</v>
      </c>
      <c r="K20" s="88">
        <f t="shared" si="10"/>
        <v>3</v>
      </c>
      <c r="L20" s="86">
        <f t="shared" si="10"/>
        <v>855</v>
      </c>
      <c r="M20" s="87">
        <f t="shared" si="10"/>
        <v>0</v>
      </c>
      <c r="N20" s="88">
        <f t="shared" si="10"/>
        <v>3</v>
      </c>
      <c r="O20" s="95">
        <f t="shared" si="10"/>
        <v>2794</v>
      </c>
      <c r="P20" s="96">
        <f t="shared" si="10"/>
        <v>0</v>
      </c>
      <c r="Q20" s="49"/>
      <c r="R20" s="50"/>
      <c r="S20" s="51"/>
      <c r="T20" s="52"/>
      <c r="U20" s="53"/>
      <c r="V20" s="22">
        <f t="shared" ref="V20:AB20" si="11">SUM(V18:V19)</f>
        <v>0</v>
      </c>
      <c r="W20" s="88">
        <f t="shared" si="11"/>
        <v>8</v>
      </c>
      <c r="X20" s="86">
        <f t="shared" si="11"/>
        <v>792</v>
      </c>
      <c r="Y20" s="87">
        <f t="shared" si="11"/>
        <v>398</v>
      </c>
      <c r="Z20" s="88">
        <f t="shared" si="11"/>
        <v>8</v>
      </c>
      <c r="AA20" s="86">
        <f t="shared" si="11"/>
        <v>304</v>
      </c>
      <c r="AB20" s="87">
        <f t="shared" si="11"/>
        <v>169</v>
      </c>
    </row>
    <row r="21" spans="1:28" ht="23.15" customHeight="1">
      <c r="A21" s="54"/>
      <c r="B21" s="22"/>
      <c r="C21" s="33">
        <v>6</v>
      </c>
      <c r="D21" s="34"/>
      <c r="E21" s="35">
        <v>147970</v>
      </c>
      <c r="F21" s="32">
        <v>137077</v>
      </c>
      <c r="G21" s="33">
        <v>10</v>
      </c>
      <c r="H21" s="34"/>
      <c r="I21" s="35">
        <v>19468</v>
      </c>
      <c r="J21" s="32">
        <v>17035</v>
      </c>
      <c r="K21" s="36">
        <v>0</v>
      </c>
      <c r="L21" s="35">
        <v>0</v>
      </c>
      <c r="M21" s="32">
        <v>0</v>
      </c>
      <c r="N21" s="36">
        <v>0</v>
      </c>
      <c r="O21" s="35">
        <v>0</v>
      </c>
      <c r="P21" s="32">
        <v>0</v>
      </c>
      <c r="Q21" s="37"/>
      <c r="R21" s="38"/>
      <c r="S21" s="39"/>
      <c r="T21" s="40"/>
      <c r="U21" s="41"/>
      <c r="V21" s="22">
        <v>0</v>
      </c>
      <c r="W21" s="36">
        <v>0</v>
      </c>
      <c r="X21" s="35">
        <v>0</v>
      </c>
      <c r="Y21" s="32">
        <v>0</v>
      </c>
      <c r="Z21" s="36">
        <v>7</v>
      </c>
      <c r="AA21" s="35">
        <v>249</v>
      </c>
      <c r="AB21" s="32">
        <v>104</v>
      </c>
    </row>
    <row r="22" spans="1:28" ht="23.15" customHeight="1">
      <c r="A22" s="54" t="s">
        <v>62</v>
      </c>
      <c r="B22" s="22">
        <v>156372</v>
      </c>
      <c r="C22" s="42">
        <v>0</v>
      </c>
      <c r="D22" s="43"/>
      <c r="E22" s="44">
        <v>0</v>
      </c>
      <c r="F22" s="45">
        <v>0</v>
      </c>
      <c r="G22" s="42">
        <v>0</v>
      </c>
      <c r="H22" s="43"/>
      <c r="I22" s="44">
        <v>0</v>
      </c>
      <c r="J22" s="45">
        <v>0</v>
      </c>
      <c r="K22" s="46">
        <v>1</v>
      </c>
      <c r="L22" s="44">
        <v>200</v>
      </c>
      <c r="M22" s="45">
        <v>75</v>
      </c>
      <c r="N22" s="46">
        <v>0</v>
      </c>
      <c r="O22" s="44">
        <v>0</v>
      </c>
      <c r="P22" s="45">
        <v>0</v>
      </c>
      <c r="Q22" s="37">
        <f>+C23+G23+K23+N23</f>
        <v>17</v>
      </c>
      <c r="R22" s="82"/>
      <c r="S22" s="39">
        <f>+E23+I23+L23</f>
        <v>167638</v>
      </c>
      <c r="T22" s="40">
        <f>+F23+J23+M23</f>
        <v>154187</v>
      </c>
      <c r="U22" s="41">
        <f>+T22/B22*100</f>
        <v>98.602691018852482</v>
      </c>
      <c r="V22" s="22">
        <v>0</v>
      </c>
      <c r="W22" s="46">
        <v>6</v>
      </c>
      <c r="X22" s="44">
        <v>345</v>
      </c>
      <c r="Y22" s="45">
        <v>30</v>
      </c>
      <c r="Z22" s="46">
        <v>8</v>
      </c>
      <c r="AA22" s="44">
        <v>108</v>
      </c>
      <c r="AB22" s="45">
        <v>77</v>
      </c>
    </row>
    <row r="23" spans="1:28" ht="23.15" customHeight="1">
      <c r="A23" s="55"/>
      <c r="B23" s="83"/>
      <c r="C23" s="84">
        <f t="shared" ref="C23:I23" si="12">SUM(C21:C22)</f>
        <v>6</v>
      </c>
      <c r="D23" s="85"/>
      <c r="E23" s="86">
        <f t="shared" si="12"/>
        <v>147970</v>
      </c>
      <c r="F23" s="87">
        <f t="shared" si="12"/>
        <v>137077</v>
      </c>
      <c r="G23" s="84">
        <f t="shared" si="12"/>
        <v>10</v>
      </c>
      <c r="H23" s="85"/>
      <c r="I23" s="86">
        <f t="shared" si="12"/>
        <v>19468</v>
      </c>
      <c r="J23" s="87">
        <f t="shared" ref="J23:P23" si="13">J21+J22</f>
        <v>17035</v>
      </c>
      <c r="K23" s="88">
        <f t="shared" si="13"/>
        <v>1</v>
      </c>
      <c r="L23" s="86">
        <f t="shared" si="13"/>
        <v>200</v>
      </c>
      <c r="M23" s="87">
        <f t="shared" si="13"/>
        <v>75</v>
      </c>
      <c r="N23" s="88">
        <f t="shared" si="13"/>
        <v>0</v>
      </c>
      <c r="O23" s="86">
        <f t="shared" si="13"/>
        <v>0</v>
      </c>
      <c r="P23" s="87">
        <f t="shared" si="13"/>
        <v>0</v>
      </c>
      <c r="Q23" s="49"/>
      <c r="R23" s="50"/>
      <c r="S23" s="51"/>
      <c r="T23" s="52"/>
      <c r="U23" s="53"/>
      <c r="V23" s="22">
        <f t="shared" ref="V23:AB23" si="14">SUM(V21:V22)</f>
        <v>0</v>
      </c>
      <c r="W23" s="88">
        <f t="shared" si="14"/>
        <v>6</v>
      </c>
      <c r="X23" s="86">
        <f t="shared" si="14"/>
        <v>345</v>
      </c>
      <c r="Y23" s="87">
        <f t="shared" si="14"/>
        <v>30</v>
      </c>
      <c r="Z23" s="88">
        <f t="shared" si="14"/>
        <v>15</v>
      </c>
      <c r="AA23" s="86">
        <f t="shared" si="14"/>
        <v>357</v>
      </c>
      <c r="AB23" s="87">
        <f t="shared" si="14"/>
        <v>181</v>
      </c>
    </row>
    <row r="24" spans="1:28" ht="23.15" customHeight="1">
      <c r="A24" s="54"/>
      <c r="B24" s="22"/>
      <c r="C24" s="33">
        <v>2</v>
      </c>
      <c r="D24" s="34">
        <v>1</v>
      </c>
      <c r="E24" s="35">
        <v>5100</v>
      </c>
      <c r="F24" s="32">
        <v>4942</v>
      </c>
      <c r="G24" s="33">
        <v>18</v>
      </c>
      <c r="H24" s="34"/>
      <c r="I24" s="35">
        <v>28519</v>
      </c>
      <c r="J24" s="32">
        <v>19972</v>
      </c>
      <c r="K24" s="36">
        <v>0</v>
      </c>
      <c r="L24" s="35">
        <v>0</v>
      </c>
      <c r="M24" s="32">
        <v>0</v>
      </c>
      <c r="N24" s="36">
        <v>0</v>
      </c>
      <c r="O24" s="35">
        <v>0</v>
      </c>
      <c r="P24" s="32">
        <v>0</v>
      </c>
      <c r="Q24" s="37"/>
      <c r="R24" s="38"/>
      <c r="S24" s="39"/>
      <c r="T24" s="40"/>
      <c r="U24" s="41"/>
      <c r="V24" s="22" t="e">
        <v>#REF!</v>
      </c>
      <c r="W24" s="36">
        <v>1</v>
      </c>
      <c r="X24" s="35">
        <v>95</v>
      </c>
      <c r="Y24" s="32">
        <v>43</v>
      </c>
      <c r="Z24" s="36">
        <v>16</v>
      </c>
      <c r="AA24" s="35">
        <v>526</v>
      </c>
      <c r="AB24" s="32">
        <v>234</v>
      </c>
    </row>
    <row r="25" spans="1:28" ht="23.15" customHeight="1">
      <c r="A25" s="54" t="s">
        <v>47</v>
      </c>
      <c r="B25" s="22">
        <v>26148</v>
      </c>
      <c r="C25" s="42">
        <v>0</v>
      </c>
      <c r="D25" s="43"/>
      <c r="E25" s="44">
        <v>0</v>
      </c>
      <c r="F25" s="45">
        <v>0</v>
      </c>
      <c r="G25" s="42">
        <v>1</v>
      </c>
      <c r="H25" s="43"/>
      <c r="I25" s="44">
        <v>1421</v>
      </c>
      <c r="J25" s="45">
        <v>82</v>
      </c>
      <c r="K25" s="46">
        <v>1</v>
      </c>
      <c r="L25" s="44">
        <v>1393</v>
      </c>
      <c r="M25" s="45">
        <v>80</v>
      </c>
      <c r="N25" s="46">
        <v>0</v>
      </c>
      <c r="O25" s="44">
        <v>0</v>
      </c>
      <c r="P25" s="45">
        <v>0</v>
      </c>
      <c r="Q25" s="37">
        <f>+C26+G26+K26+N26</f>
        <v>22</v>
      </c>
      <c r="R25" s="82">
        <f>+D26+H26</f>
        <v>1</v>
      </c>
      <c r="S25" s="39">
        <f>+E26+I26+L26</f>
        <v>36433</v>
      </c>
      <c r="T25" s="40">
        <f>+F26+J26+M26</f>
        <v>25076</v>
      </c>
      <c r="U25" s="41">
        <f>+T25/B25*100</f>
        <v>95.900260058130641</v>
      </c>
      <c r="V25" s="22" t="e">
        <v>#REF!</v>
      </c>
      <c r="W25" s="46">
        <v>5</v>
      </c>
      <c r="X25" s="44">
        <v>382</v>
      </c>
      <c r="Y25" s="45">
        <v>198</v>
      </c>
      <c r="Z25" s="46">
        <v>18</v>
      </c>
      <c r="AA25" s="44">
        <v>471</v>
      </c>
      <c r="AB25" s="45">
        <v>249</v>
      </c>
    </row>
    <row r="26" spans="1:28" ht="23.15" customHeight="1">
      <c r="A26" s="55"/>
      <c r="B26" s="83"/>
      <c r="C26" s="84">
        <f t="shared" ref="C26:I26" si="15">SUM(C24:C25)</f>
        <v>2</v>
      </c>
      <c r="D26" s="85">
        <f t="shared" si="15"/>
        <v>1</v>
      </c>
      <c r="E26" s="86">
        <f t="shared" si="15"/>
        <v>5100</v>
      </c>
      <c r="F26" s="87">
        <f t="shared" si="15"/>
        <v>4942</v>
      </c>
      <c r="G26" s="84">
        <f t="shared" si="15"/>
        <v>19</v>
      </c>
      <c r="H26" s="85"/>
      <c r="I26" s="86">
        <f t="shared" si="15"/>
        <v>29940</v>
      </c>
      <c r="J26" s="87">
        <f t="shared" ref="J26:P26" si="16">J24+J25</f>
        <v>20054</v>
      </c>
      <c r="K26" s="88">
        <f t="shared" si="16"/>
        <v>1</v>
      </c>
      <c r="L26" s="86">
        <f t="shared" si="16"/>
        <v>1393</v>
      </c>
      <c r="M26" s="87">
        <f t="shared" si="16"/>
        <v>80</v>
      </c>
      <c r="N26" s="88">
        <f t="shared" si="16"/>
        <v>0</v>
      </c>
      <c r="O26" s="86">
        <f t="shared" si="16"/>
        <v>0</v>
      </c>
      <c r="P26" s="87">
        <f t="shared" si="16"/>
        <v>0</v>
      </c>
      <c r="Q26" s="49"/>
      <c r="R26" s="50"/>
      <c r="S26" s="51"/>
      <c r="T26" s="52"/>
      <c r="U26" s="53"/>
      <c r="V26" s="22" t="e">
        <f t="shared" ref="V26:AB26" si="17">SUM(V24:V25)</f>
        <v>#REF!</v>
      </c>
      <c r="W26" s="88">
        <f t="shared" si="17"/>
        <v>6</v>
      </c>
      <c r="X26" s="86">
        <f t="shared" si="17"/>
        <v>477</v>
      </c>
      <c r="Y26" s="87">
        <f t="shared" si="17"/>
        <v>241</v>
      </c>
      <c r="Z26" s="88">
        <f t="shared" si="17"/>
        <v>34</v>
      </c>
      <c r="AA26" s="86">
        <f t="shared" si="17"/>
        <v>997</v>
      </c>
      <c r="AB26" s="87">
        <f t="shared" si="17"/>
        <v>483</v>
      </c>
    </row>
    <row r="27" spans="1:28" ht="23.15" customHeight="1">
      <c r="A27" s="54"/>
      <c r="B27" s="22"/>
      <c r="C27" s="33">
        <v>7</v>
      </c>
      <c r="D27" s="34"/>
      <c r="E27" s="35">
        <v>414300</v>
      </c>
      <c r="F27" s="32">
        <v>407146</v>
      </c>
      <c r="G27" s="33">
        <v>5</v>
      </c>
      <c r="H27" s="34"/>
      <c r="I27" s="35">
        <v>16669</v>
      </c>
      <c r="J27" s="32">
        <v>12981</v>
      </c>
      <c r="K27" s="36">
        <v>1</v>
      </c>
      <c r="L27" s="35">
        <v>0</v>
      </c>
      <c r="M27" s="32">
        <v>0</v>
      </c>
      <c r="N27" s="36">
        <v>1</v>
      </c>
      <c r="O27" s="35">
        <v>926</v>
      </c>
      <c r="P27" s="32">
        <v>0</v>
      </c>
      <c r="Q27" s="37"/>
      <c r="R27" s="38"/>
      <c r="S27" s="39"/>
      <c r="T27" s="40"/>
      <c r="U27" s="41"/>
      <c r="V27" s="22"/>
      <c r="W27" s="36">
        <v>1</v>
      </c>
      <c r="X27" s="35">
        <v>52</v>
      </c>
      <c r="Y27" s="32">
        <v>14</v>
      </c>
      <c r="Z27" s="36">
        <v>0</v>
      </c>
      <c r="AA27" s="35">
        <v>0</v>
      </c>
      <c r="AB27" s="32">
        <v>0</v>
      </c>
    </row>
    <row r="28" spans="1:28" ht="23.15" customHeight="1">
      <c r="A28" s="54" t="s">
        <v>48</v>
      </c>
      <c r="B28" s="22">
        <v>422463</v>
      </c>
      <c r="C28" s="42">
        <v>0</v>
      </c>
      <c r="D28" s="81"/>
      <c r="E28" s="44">
        <v>0</v>
      </c>
      <c r="F28" s="45">
        <v>0</v>
      </c>
      <c r="G28" s="42">
        <v>2</v>
      </c>
      <c r="H28" s="81"/>
      <c r="I28" s="44">
        <v>1100</v>
      </c>
      <c r="J28" s="45">
        <v>278</v>
      </c>
      <c r="K28" s="46">
        <v>5</v>
      </c>
      <c r="L28" s="44">
        <v>2000</v>
      </c>
      <c r="M28" s="45">
        <v>0</v>
      </c>
      <c r="N28" s="46">
        <v>6</v>
      </c>
      <c r="O28" s="44">
        <v>6406</v>
      </c>
      <c r="P28" s="45">
        <v>0</v>
      </c>
      <c r="Q28" s="37">
        <f>+C29+G29+K29+N29</f>
        <v>27</v>
      </c>
      <c r="R28" s="82"/>
      <c r="S28" s="39">
        <f>+E29+I29+L29</f>
        <v>434069</v>
      </c>
      <c r="T28" s="40">
        <f>+F29+J29+M29</f>
        <v>420405</v>
      </c>
      <c r="U28" s="41">
        <f>+T28/B28*100</f>
        <v>99.512856747218109</v>
      </c>
      <c r="V28" s="22"/>
      <c r="W28" s="46">
        <v>11</v>
      </c>
      <c r="X28" s="44">
        <v>751</v>
      </c>
      <c r="Y28" s="45">
        <v>341</v>
      </c>
      <c r="Z28" s="46">
        <v>1</v>
      </c>
      <c r="AA28" s="44">
        <v>26</v>
      </c>
      <c r="AB28" s="45">
        <v>21</v>
      </c>
    </row>
    <row r="29" spans="1:28" ht="23.15" customHeight="1">
      <c r="A29" s="55"/>
      <c r="B29" s="83"/>
      <c r="C29" s="84">
        <f t="shared" ref="C29:I29" si="18">SUM(C27:C28)</f>
        <v>7</v>
      </c>
      <c r="D29" s="85"/>
      <c r="E29" s="86">
        <f t="shared" si="18"/>
        <v>414300</v>
      </c>
      <c r="F29" s="87">
        <f t="shared" si="18"/>
        <v>407146</v>
      </c>
      <c r="G29" s="84">
        <f t="shared" si="18"/>
        <v>7</v>
      </c>
      <c r="H29" s="85"/>
      <c r="I29" s="86">
        <f t="shared" si="18"/>
        <v>17769</v>
      </c>
      <c r="J29" s="87">
        <f t="shared" ref="J29:P29" si="19">J27+J28</f>
        <v>13259</v>
      </c>
      <c r="K29" s="88">
        <f t="shared" si="19"/>
        <v>6</v>
      </c>
      <c r="L29" s="86">
        <f t="shared" si="19"/>
        <v>2000</v>
      </c>
      <c r="M29" s="87">
        <f t="shared" si="19"/>
        <v>0</v>
      </c>
      <c r="N29" s="88">
        <f t="shared" si="19"/>
        <v>7</v>
      </c>
      <c r="O29" s="86">
        <f t="shared" si="19"/>
        <v>7332</v>
      </c>
      <c r="P29" s="87">
        <f t="shared" si="19"/>
        <v>0</v>
      </c>
      <c r="Q29" s="49"/>
      <c r="R29" s="50"/>
      <c r="S29" s="51"/>
      <c r="T29" s="52"/>
      <c r="U29" s="53"/>
      <c r="V29" s="22">
        <f t="shared" ref="V29:AB29" si="20">SUM(V27:V28)</f>
        <v>0</v>
      </c>
      <c r="W29" s="88">
        <f t="shared" si="20"/>
        <v>12</v>
      </c>
      <c r="X29" s="86">
        <f t="shared" si="20"/>
        <v>803</v>
      </c>
      <c r="Y29" s="87">
        <f t="shared" si="20"/>
        <v>355</v>
      </c>
      <c r="Z29" s="88">
        <f t="shared" si="20"/>
        <v>1</v>
      </c>
      <c r="AA29" s="86">
        <f t="shared" si="20"/>
        <v>26</v>
      </c>
      <c r="AB29" s="87">
        <f t="shared" si="20"/>
        <v>21</v>
      </c>
    </row>
    <row r="30" spans="1:28" ht="23.15" customHeight="1">
      <c r="A30" s="54"/>
      <c r="B30" s="22"/>
      <c r="C30" s="33">
        <v>4</v>
      </c>
      <c r="D30" s="34"/>
      <c r="E30" s="35">
        <v>63000</v>
      </c>
      <c r="F30" s="32">
        <v>52013</v>
      </c>
      <c r="G30" s="33">
        <v>4</v>
      </c>
      <c r="H30" s="34"/>
      <c r="I30" s="35">
        <v>4944</v>
      </c>
      <c r="J30" s="32">
        <v>3927</v>
      </c>
      <c r="K30" s="36">
        <v>2</v>
      </c>
      <c r="L30" s="35">
        <v>20</v>
      </c>
      <c r="M30" s="32">
        <v>19</v>
      </c>
      <c r="N30" s="36">
        <v>0</v>
      </c>
      <c r="O30" s="35">
        <v>0</v>
      </c>
      <c r="P30" s="32">
        <v>0</v>
      </c>
      <c r="Q30" s="37"/>
      <c r="R30" s="38"/>
      <c r="S30" s="39"/>
      <c r="T30" s="40"/>
      <c r="U30" s="41"/>
      <c r="V30" s="22"/>
      <c r="W30" s="36">
        <v>1</v>
      </c>
      <c r="X30" s="35">
        <v>70</v>
      </c>
      <c r="Y30" s="32">
        <v>5</v>
      </c>
      <c r="Z30" s="36">
        <v>2</v>
      </c>
      <c r="AA30" s="35">
        <v>73</v>
      </c>
      <c r="AB30" s="32">
        <v>0</v>
      </c>
    </row>
    <row r="31" spans="1:28" ht="23.15" customHeight="1">
      <c r="A31" s="97" t="s">
        <v>64</v>
      </c>
      <c r="B31" s="22">
        <v>57210</v>
      </c>
      <c r="C31" s="42">
        <v>0</v>
      </c>
      <c r="D31" s="81"/>
      <c r="E31" s="44">
        <v>0</v>
      </c>
      <c r="F31" s="45">
        <v>0</v>
      </c>
      <c r="G31" s="42">
        <v>4</v>
      </c>
      <c r="H31" s="81"/>
      <c r="I31" s="44">
        <v>610</v>
      </c>
      <c r="J31" s="45">
        <v>250</v>
      </c>
      <c r="K31" s="46">
        <v>3</v>
      </c>
      <c r="L31" s="44">
        <v>80</v>
      </c>
      <c r="M31" s="45">
        <v>76</v>
      </c>
      <c r="N31" s="46">
        <v>0</v>
      </c>
      <c r="O31" s="44">
        <v>0</v>
      </c>
      <c r="P31" s="45">
        <v>0</v>
      </c>
      <c r="Q31" s="37">
        <f>+C32+G32+K32+N32</f>
        <v>17</v>
      </c>
      <c r="R31" s="82"/>
      <c r="S31" s="39">
        <f>+E32+I32+L32</f>
        <v>68654</v>
      </c>
      <c r="T31" s="40">
        <f>+F32+J32+M32</f>
        <v>56285</v>
      </c>
      <c r="U31" s="41">
        <f>+T31/B31*100</f>
        <v>98.383149798986196</v>
      </c>
      <c r="V31" s="22"/>
      <c r="W31" s="46">
        <v>6</v>
      </c>
      <c r="X31" s="44">
        <v>567</v>
      </c>
      <c r="Y31" s="45">
        <v>118</v>
      </c>
      <c r="Z31" s="46">
        <v>17</v>
      </c>
      <c r="AA31" s="44">
        <v>576</v>
      </c>
      <c r="AB31" s="45">
        <v>313</v>
      </c>
    </row>
    <row r="32" spans="1:28" ht="23.15" customHeight="1">
      <c r="A32" s="55"/>
      <c r="B32" s="83"/>
      <c r="C32" s="84">
        <f t="shared" ref="C32:I32" si="21">SUM(C30:C31)</f>
        <v>4</v>
      </c>
      <c r="D32" s="85"/>
      <c r="E32" s="86">
        <f t="shared" si="21"/>
        <v>63000</v>
      </c>
      <c r="F32" s="87">
        <f t="shared" si="21"/>
        <v>52013</v>
      </c>
      <c r="G32" s="84">
        <f t="shared" si="21"/>
        <v>8</v>
      </c>
      <c r="H32" s="85"/>
      <c r="I32" s="86">
        <f t="shared" si="21"/>
        <v>5554</v>
      </c>
      <c r="J32" s="87">
        <f t="shared" ref="J32:P32" si="22">J30+J31</f>
        <v>4177</v>
      </c>
      <c r="K32" s="88">
        <f t="shared" si="22"/>
        <v>5</v>
      </c>
      <c r="L32" s="86">
        <f t="shared" si="22"/>
        <v>100</v>
      </c>
      <c r="M32" s="87">
        <f t="shared" si="22"/>
        <v>95</v>
      </c>
      <c r="N32" s="88">
        <f t="shared" si="22"/>
        <v>0</v>
      </c>
      <c r="O32" s="86">
        <f t="shared" si="22"/>
        <v>0</v>
      </c>
      <c r="P32" s="87">
        <f t="shared" si="22"/>
        <v>0</v>
      </c>
      <c r="Q32" s="49"/>
      <c r="R32" s="50"/>
      <c r="S32" s="51"/>
      <c r="T32" s="52"/>
      <c r="U32" s="53"/>
      <c r="V32" s="22">
        <f t="shared" ref="V32:AB32" si="23">SUM(V30:V31)</f>
        <v>0</v>
      </c>
      <c r="W32" s="88">
        <f t="shared" si="23"/>
        <v>7</v>
      </c>
      <c r="X32" s="86">
        <f t="shared" si="23"/>
        <v>637</v>
      </c>
      <c r="Y32" s="87">
        <f t="shared" si="23"/>
        <v>123</v>
      </c>
      <c r="Z32" s="88">
        <f t="shared" si="23"/>
        <v>19</v>
      </c>
      <c r="AA32" s="86">
        <f t="shared" si="23"/>
        <v>649</v>
      </c>
      <c r="AB32" s="87">
        <f t="shared" si="23"/>
        <v>313</v>
      </c>
    </row>
    <row r="33" spans="1:28" ht="23.15" customHeight="1">
      <c r="A33" s="54"/>
      <c r="B33" s="22"/>
      <c r="C33" s="33">
        <v>11</v>
      </c>
      <c r="D33" s="34">
        <v>2</v>
      </c>
      <c r="E33" s="35">
        <v>550841</v>
      </c>
      <c r="F33" s="32">
        <v>518091</v>
      </c>
      <c r="G33" s="33">
        <v>2</v>
      </c>
      <c r="H33" s="34"/>
      <c r="I33" s="35">
        <v>5180</v>
      </c>
      <c r="J33" s="32">
        <v>2484</v>
      </c>
      <c r="K33" s="36">
        <v>2</v>
      </c>
      <c r="L33" s="35">
        <v>1019</v>
      </c>
      <c r="M33" s="32">
        <v>890</v>
      </c>
      <c r="N33" s="36">
        <v>0</v>
      </c>
      <c r="O33" s="35">
        <v>0</v>
      </c>
      <c r="P33" s="32">
        <v>0</v>
      </c>
      <c r="Q33" s="37"/>
      <c r="R33" s="38"/>
      <c r="S33" s="39"/>
      <c r="T33" s="40"/>
      <c r="U33" s="41"/>
      <c r="V33" s="22" t="e">
        <v>#REF!</v>
      </c>
      <c r="W33" s="36">
        <v>0</v>
      </c>
      <c r="X33" s="35">
        <v>0</v>
      </c>
      <c r="Y33" s="32">
        <v>0</v>
      </c>
      <c r="Z33" s="36">
        <v>0</v>
      </c>
      <c r="AA33" s="35">
        <v>0</v>
      </c>
      <c r="AB33" s="32">
        <v>0</v>
      </c>
    </row>
    <row r="34" spans="1:28" ht="23.15" customHeight="1">
      <c r="A34" s="54" t="s">
        <v>49</v>
      </c>
      <c r="B34" s="22">
        <v>531339</v>
      </c>
      <c r="C34" s="42">
        <v>0</v>
      </c>
      <c r="D34" s="81"/>
      <c r="E34" s="44">
        <v>0</v>
      </c>
      <c r="F34" s="45">
        <v>0</v>
      </c>
      <c r="G34" s="42">
        <v>6</v>
      </c>
      <c r="H34" s="81"/>
      <c r="I34" s="44">
        <v>4202</v>
      </c>
      <c r="J34" s="45">
        <v>834</v>
      </c>
      <c r="K34" s="46">
        <v>6</v>
      </c>
      <c r="L34" s="44">
        <v>3565</v>
      </c>
      <c r="M34" s="45">
        <v>126</v>
      </c>
      <c r="N34" s="46">
        <v>9</v>
      </c>
      <c r="O34" s="44">
        <v>61503</v>
      </c>
      <c r="P34" s="98">
        <v>0</v>
      </c>
      <c r="Q34" s="37">
        <f>+C35+G35+K35+N35</f>
        <v>36</v>
      </c>
      <c r="R34" s="82">
        <f>+D35+H35</f>
        <v>2</v>
      </c>
      <c r="S34" s="39">
        <f>+E35+I35+L35</f>
        <v>564807</v>
      </c>
      <c r="T34" s="40">
        <f>+F35+J35+M35</f>
        <v>522425</v>
      </c>
      <c r="U34" s="41">
        <f>+T34/B34*100</f>
        <v>98.322351643677578</v>
      </c>
      <c r="V34" s="22" t="e">
        <v>#REF!</v>
      </c>
      <c r="W34" s="46">
        <v>24</v>
      </c>
      <c r="X34" s="44">
        <v>1286</v>
      </c>
      <c r="Y34" s="45">
        <v>1127</v>
      </c>
      <c r="Z34" s="46">
        <v>28</v>
      </c>
      <c r="AA34" s="44">
        <v>679</v>
      </c>
      <c r="AB34" s="45">
        <v>664</v>
      </c>
    </row>
    <row r="35" spans="1:28" ht="23.15" customHeight="1">
      <c r="A35" s="55"/>
      <c r="B35" s="83"/>
      <c r="C35" s="84">
        <f t="shared" ref="C35:I35" si="24">SUM(C33:C34)</f>
        <v>11</v>
      </c>
      <c r="D35" s="85">
        <f t="shared" si="24"/>
        <v>2</v>
      </c>
      <c r="E35" s="86">
        <f t="shared" si="24"/>
        <v>550841</v>
      </c>
      <c r="F35" s="87">
        <f t="shared" si="24"/>
        <v>518091</v>
      </c>
      <c r="G35" s="84">
        <f t="shared" si="24"/>
        <v>8</v>
      </c>
      <c r="H35" s="85"/>
      <c r="I35" s="86">
        <f t="shared" si="24"/>
        <v>9382</v>
      </c>
      <c r="J35" s="87">
        <f t="shared" ref="J35:P35" si="25">J33+J34</f>
        <v>3318</v>
      </c>
      <c r="K35" s="88">
        <f t="shared" si="25"/>
        <v>8</v>
      </c>
      <c r="L35" s="86">
        <f t="shared" si="25"/>
        <v>4584</v>
      </c>
      <c r="M35" s="87">
        <f t="shared" si="25"/>
        <v>1016</v>
      </c>
      <c r="N35" s="88">
        <f t="shared" si="25"/>
        <v>9</v>
      </c>
      <c r="O35" s="86">
        <f t="shared" si="25"/>
        <v>61503</v>
      </c>
      <c r="P35" s="87">
        <f t="shared" si="25"/>
        <v>0</v>
      </c>
      <c r="Q35" s="49"/>
      <c r="R35" s="50"/>
      <c r="S35" s="51"/>
      <c r="T35" s="52"/>
      <c r="U35" s="53"/>
      <c r="V35" s="22" t="e">
        <f t="shared" ref="V35:AB35" si="26">SUM(V33:V34)</f>
        <v>#REF!</v>
      </c>
      <c r="W35" s="88">
        <f t="shared" si="26"/>
        <v>24</v>
      </c>
      <c r="X35" s="86">
        <f t="shared" si="26"/>
        <v>1286</v>
      </c>
      <c r="Y35" s="87">
        <f t="shared" si="26"/>
        <v>1127</v>
      </c>
      <c r="Z35" s="88">
        <f t="shared" si="26"/>
        <v>28</v>
      </c>
      <c r="AA35" s="86">
        <f t="shared" si="26"/>
        <v>679</v>
      </c>
      <c r="AB35" s="87">
        <f t="shared" si="26"/>
        <v>664</v>
      </c>
    </row>
    <row r="36" spans="1:28" ht="23.15" customHeight="1">
      <c r="A36" s="54"/>
      <c r="B36" s="22"/>
      <c r="C36" s="33">
        <v>6</v>
      </c>
      <c r="D36" s="34">
        <v>1</v>
      </c>
      <c r="E36" s="35">
        <v>86970</v>
      </c>
      <c r="F36" s="32">
        <v>77725</v>
      </c>
      <c r="G36" s="33">
        <v>10</v>
      </c>
      <c r="H36" s="34"/>
      <c r="I36" s="35">
        <v>6620</v>
      </c>
      <c r="J36" s="32">
        <v>3571</v>
      </c>
      <c r="K36" s="36">
        <v>0</v>
      </c>
      <c r="L36" s="35">
        <v>0</v>
      </c>
      <c r="M36" s="32">
        <v>0</v>
      </c>
      <c r="N36" s="36">
        <v>0</v>
      </c>
      <c r="O36" s="35">
        <v>0</v>
      </c>
      <c r="P36" s="32">
        <v>0</v>
      </c>
      <c r="Q36" s="37"/>
      <c r="R36" s="38"/>
      <c r="S36" s="39"/>
      <c r="T36" s="40"/>
      <c r="U36" s="41"/>
      <c r="V36" s="22"/>
      <c r="W36" s="36">
        <v>1</v>
      </c>
      <c r="X36" s="35">
        <v>65</v>
      </c>
      <c r="Y36" s="32">
        <v>22</v>
      </c>
      <c r="Z36" s="36">
        <v>0</v>
      </c>
      <c r="AA36" s="35">
        <v>0</v>
      </c>
      <c r="AB36" s="32">
        <v>0</v>
      </c>
    </row>
    <row r="37" spans="1:28" ht="23.15" customHeight="1">
      <c r="A37" s="54" t="s">
        <v>50</v>
      </c>
      <c r="B37" s="22">
        <v>83627</v>
      </c>
      <c r="C37" s="42">
        <v>0</v>
      </c>
      <c r="D37" s="81"/>
      <c r="E37" s="44">
        <v>0</v>
      </c>
      <c r="F37" s="45">
        <v>0</v>
      </c>
      <c r="G37" s="42">
        <v>1</v>
      </c>
      <c r="H37" s="81"/>
      <c r="I37" s="44">
        <v>600</v>
      </c>
      <c r="J37" s="45">
        <v>63</v>
      </c>
      <c r="K37" s="46">
        <v>0</v>
      </c>
      <c r="L37" s="44">
        <v>0</v>
      </c>
      <c r="M37" s="45">
        <v>0</v>
      </c>
      <c r="N37" s="46">
        <v>1</v>
      </c>
      <c r="O37" s="44">
        <v>647</v>
      </c>
      <c r="P37" s="45">
        <v>0</v>
      </c>
      <c r="Q37" s="37">
        <f>+C38+G38+K38+N38</f>
        <v>18</v>
      </c>
      <c r="R37" s="82">
        <f>+D38+H38</f>
        <v>1</v>
      </c>
      <c r="S37" s="39">
        <f>+E38+I38+L38</f>
        <v>94190</v>
      </c>
      <c r="T37" s="40">
        <f>+F38+J38+M38</f>
        <v>81359</v>
      </c>
      <c r="U37" s="41">
        <f>+T37/B37*100</f>
        <v>97.287957238690865</v>
      </c>
      <c r="V37" s="22"/>
      <c r="W37" s="46">
        <v>16</v>
      </c>
      <c r="X37" s="44">
        <v>949</v>
      </c>
      <c r="Y37" s="45">
        <v>625</v>
      </c>
      <c r="Z37" s="46">
        <v>12</v>
      </c>
      <c r="AA37" s="44">
        <v>187</v>
      </c>
      <c r="AB37" s="45">
        <v>166</v>
      </c>
    </row>
    <row r="38" spans="1:28" ht="23.15" customHeight="1">
      <c r="A38" s="99"/>
      <c r="B38" s="83"/>
      <c r="C38" s="84">
        <f t="shared" ref="C38:I38" si="27">SUM(C36:C37)</f>
        <v>6</v>
      </c>
      <c r="D38" s="85">
        <f t="shared" si="27"/>
        <v>1</v>
      </c>
      <c r="E38" s="86">
        <f t="shared" si="27"/>
        <v>86970</v>
      </c>
      <c r="F38" s="87">
        <f t="shared" si="27"/>
        <v>77725</v>
      </c>
      <c r="G38" s="84">
        <f t="shared" si="27"/>
        <v>11</v>
      </c>
      <c r="H38" s="85"/>
      <c r="I38" s="86">
        <f t="shared" si="27"/>
        <v>7220</v>
      </c>
      <c r="J38" s="87">
        <f t="shared" ref="J38:P38" si="28">J36+J37</f>
        <v>3634</v>
      </c>
      <c r="K38" s="88">
        <f t="shared" si="28"/>
        <v>0</v>
      </c>
      <c r="L38" s="86">
        <f t="shared" si="28"/>
        <v>0</v>
      </c>
      <c r="M38" s="87">
        <f t="shared" si="28"/>
        <v>0</v>
      </c>
      <c r="N38" s="88">
        <f t="shared" si="28"/>
        <v>1</v>
      </c>
      <c r="O38" s="86">
        <f t="shared" si="28"/>
        <v>647</v>
      </c>
      <c r="P38" s="87">
        <f t="shared" si="28"/>
        <v>0</v>
      </c>
      <c r="Q38" s="49"/>
      <c r="R38" s="50"/>
      <c r="S38" s="51"/>
      <c r="T38" s="52"/>
      <c r="U38" s="53"/>
      <c r="V38" s="83">
        <f t="shared" ref="V38:AB38" si="29">SUM(V36:V37)</f>
        <v>0</v>
      </c>
      <c r="W38" s="88">
        <f t="shared" si="29"/>
        <v>17</v>
      </c>
      <c r="X38" s="86">
        <f t="shared" si="29"/>
        <v>1014</v>
      </c>
      <c r="Y38" s="87">
        <f t="shared" si="29"/>
        <v>647</v>
      </c>
      <c r="Z38" s="88">
        <f t="shared" si="29"/>
        <v>12</v>
      </c>
      <c r="AA38" s="86">
        <f t="shared" si="29"/>
        <v>187</v>
      </c>
      <c r="AB38" s="87">
        <f t="shared" si="29"/>
        <v>166</v>
      </c>
    </row>
    <row r="39" spans="1:28" ht="23.15" customHeight="1">
      <c r="A39" s="60"/>
      <c r="B39" s="61"/>
      <c r="C39" s="151">
        <f t="shared" ref="C39:J40" si="30">+C9+C12+C15+C18+C21+C24+C27+C30+C33+C36</f>
        <v>69</v>
      </c>
      <c r="D39" s="152">
        <f t="shared" si="30"/>
        <v>14</v>
      </c>
      <c r="E39" s="153">
        <f t="shared" si="30"/>
        <v>2065154</v>
      </c>
      <c r="F39" s="154">
        <f t="shared" si="30"/>
        <v>1939510</v>
      </c>
      <c r="G39" s="151">
        <f t="shared" si="30"/>
        <v>77</v>
      </c>
      <c r="H39" s="152"/>
      <c r="I39" s="153">
        <f t="shared" si="30"/>
        <v>106951</v>
      </c>
      <c r="J39" s="154">
        <f t="shared" si="30"/>
        <v>79469.899999999994</v>
      </c>
      <c r="K39" s="155">
        <f t="shared" ref="K39:P40" si="31">K9+K12+K15+K18+K21+K24+K27+K30+K33+K36</f>
        <v>8</v>
      </c>
      <c r="L39" s="153">
        <f t="shared" si="31"/>
        <v>1979</v>
      </c>
      <c r="M39" s="154">
        <f t="shared" si="31"/>
        <v>981</v>
      </c>
      <c r="N39" s="155">
        <f t="shared" si="31"/>
        <v>2</v>
      </c>
      <c r="O39" s="153">
        <f t="shared" si="31"/>
        <v>3376</v>
      </c>
      <c r="P39" s="154">
        <f t="shared" si="31"/>
        <v>0</v>
      </c>
      <c r="Q39" s="62"/>
      <c r="R39" s="63"/>
      <c r="S39" s="64"/>
      <c r="T39" s="65"/>
      <c r="U39" s="66"/>
      <c r="V39" s="22"/>
      <c r="W39" s="155">
        <f t="shared" ref="W39:AB40" si="32">+W9+W12+W15+W18+W21+W24+W27+W30+W33+W36</f>
        <v>14</v>
      </c>
      <c r="X39" s="153">
        <f t="shared" si="32"/>
        <v>994</v>
      </c>
      <c r="Y39" s="154">
        <f t="shared" si="32"/>
        <v>477</v>
      </c>
      <c r="Z39" s="155">
        <f t="shared" si="32"/>
        <v>35</v>
      </c>
      <c r="AA39" s="153">
        <f t="shared" si="32"/>
        <v>1111</v>
      </c>
      <c r="AB39" s="154">
        <f t="shared" si="32"/>
        <v>495</v>
      </c>
    </row>
    <row r="40" spans="1:28" ht="23.15" customHeight="1">
      <c r="A40" s="60" t="s">
        <v>51</v>
      </c>
      <c r="B40" s="61">
        <f>SUM(B9:B38)</f>
        <v>2050242</v>
      </c>
      <c r="C40" s="67">
        <f t="shared" si="30"/>
        <v>6</v>
      </c>
      <c r="D40" s="68"/>
      <c r="E40" s="69">
        <f t="shared" si="30"/>
        <v>46134</v>
      </c>
      <c r="F40" s="70">
        <f t="shared" si="30"/>
        <v>1310</v>
      </c>
      <c r="G40" s="67">
        <f t="shared" si="30"/>
        <v>49</v>
      </c>
      <c r="H40" s="68"/>
      <c r="I40" s="69">
        <f t="shared" si="30"/>
        <v>32341</v>
      </c>
      <c r="J40" s="70">
        <f t="shared" si="30"/>
        <v>5776</v>
      </c>
      <c r="K40" s="71">
        <f t="shared" si="31"/>
        <v>35</v>
      </c>
      <c r="L40" s="69">
        <f t="shared" si="31"/>
        <v>24071</v>
      </c>
      <c r="M40" s="70">
        <f t="shared" si="31"/>
        <v>900</v>
      </c>
      <c r="N40" s="71">
        <f t="shared" si="31"/>
        <v>23</v>
      </c>
      <c r="O40" s="69">
        <f t="shared" si="31"/>
        <v>73150</v>
      </c>
      <c r="P40" s="70">
        <f t="shared" si="31"/>
        <v>50</v>
      </c>
      <c r="Q40" s="62">
        <f>C39+C40+G39+G40+K39+K40+N39+N40</f>
        <v>269</v>
      </c>
      <c r="R40" s="72">
        <f>D39+H39</f>
        <v>14</v>
      </c>
      <c r="S40" s="64">
        <f>SUM(S9:S38)</f>
        <v>2276630</v>
      </c>
      <c r="T40" s="65">
        <f>SUM(T9:T38)</f>
        <v>2027946.9</v>
      </c>
      <c r="U40" s="66">
        <f>+T40/B40*100</f>
        <v>98.912562517010187</v>
      </c>
      <c r="V40" s="22"/>
      <c r="W40" s="71">
        <f t="shared" si="32"/>
        <v>84</v>
      </c>
      <c r="X40" s="69">
        <f t="shared" si="32"/>
        <v>5543</v>
      </c>
      <c r="Y40" s="70">
        <f>+Y10+Y13+Y16+Y19+Y22+Y25+Y28+Y31+Y34+Y37</f>
        <v>3051</v>
      </c>
      <c r="Z40" s="71">
        <f t="shared" si="32"/>
        <v>96</v>
      </c>
      <c r="AA40" s="69">
        <f t="shared" si="32"/>
        <v>2406</v>
      </c>
      <c r="AB40" s="70">
        <f t="shared" si="32"/>
        <v>1694</v>
      </c>
    </row>
    <row r="41" spans="1:28" ht="23.15" customHeight="1">
      <c r="A41" s="73"/>
      <c r="B41" s="74"/>
      <c r="C41" s="133">
        <f>+C39+C40-D39</f>
        <v>61</v>
      </c>
      <c r="D41" s="134"/>
      <c r="E41" s="75">
        <f>SUM(E39:E40)</f>
        <v>2111288</v>
      </c>
      <c r="F41" s="76">
        <f>SUM(F39:F40)</f>
        <v>1940820</v>
      </c>
      <c r="G41" s="133">
        <f>+G39+G40-H39</f>
        <v>126</v>
      </c>
      <c r="H41" s="134"/>
      <c r="I41" s="75">
        <f>SUM(I39:I40)</f>
        <v>139292</v>
      </c>
      <c r="J41" s="76">
        <f>SUM(J39:J40)</f>
        <v>85245.9</v>
      </c>
      <c r="K41" s="77">
        <f t="shared" ref="K41:P41" si="33">K39+K40</f>
        <v>43</v>
      </c>
      <c r="L41" s="75">
        <f>L39+L40</f>
        <v>26050</v>
      </c>
      <c r="M41" s="76">
        <f t="shared" si="33"/>
        <v>1881</v>
      </c>
      <c r="N41" s="77">
        <f t="shared" si="33"/>
        <v>25</v>
      </c>
      <c r="O41" s="75">
        <f t="shared" si="33"/>
        <v>76526</v>
      </c>
      <c r="P41" s="76">
        <f t="shared" si="33"/>
        <v>50</v>
      </c>
      <c r="Q41" s="135">
        <f>Q40-R40</f>
        <v>255</v>
      </c>
      <c r="R41" s="136"/>
      <c r="S41" s="78"/>
      <c r="T41" s="79"/>
      <c r="U41" s="80"/>
      <c r="V41" s="22"/>
      <c r="W41" s="77">
        <f t="shared" ref="W41:AB41" si="34">SUM(W39:W40)</f>
        <v>98</v>
      </c>
      <c r="X41" s="75">
        <f t="shared" si="34"/>
        <v>6537</v>
      </c>
      <c r="Y41" s="76">
        <f t="shared" si="34"/>
        <v>3528</v>
      </c>
      <c r="Z41" s="77">
        <f t="shared" si="34"/>
        <v>131</v>
      </c>
      <c r="AA41" s="75">
        <f t="shared" si="34"/>
        <v>3517</v>
      </c>
      <c r="AB41" s="76">
        <f t="shared" si="34"/>
        <v>2189</v>
      </c>
    </row>
    <row r="42" spans="1:28" ht="1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W42" s="24"/>
      <c r="X42" s="24"/>
      <c r="Y42" s="24"/>
      <c r="Z42" s="24"/>
      <c r="AA42" s="24"/>
      <c r="AB42" s="24"/>
    </row>
    <row r="43" spans="1:28" ht="23.15" customHeight="1">
      <c r="A43" s="23"/>
      <c r="B43" s="25" t="s">
        <v>52</v>
      </c>
      <c r="C43" s="148" t="s">
        <v>53</v>
      </c>
      <c r="D43" s="156"/>
      <c r="F43" s="24"/>
      <c r="G43" s="24"/>
      <c r="H43" s="26"/>
      <c r="I43" s="24"/>
      <c r="J43" s="24"/>
      <c r="K43" s="24"/>
      <c r="L43" s="24"/>
      <c r="M43" s="24"/>
      <c r="N43" s="24"/>
      <c r="O43" s="24"/>
      <c r="P43" s="24"/>
      <c r="Q43" s="24"/>
      <c r="R43" s="26"/>
      <c r="S43" s="24"/>
      <c r="T43" s="24" t="s">
        <v>54</v>
      </c>
      <c r="U43" s="27"/>
      <c r="W43" s="24"/>
      <c r="X43" s="24"/>
      <c r="Y43" s="24"/>
      <c r="Z43" s="24"/>
      <c r="AA43" s="24"/>
      <c r="AB43" s="24"/>
    </row>
    <row r="44" spans="1:28" ht="23.15" customHeight="1">
      <c r="A44" s="28"/>
      <c r="B44" s="25" t="s">
        <v>55</v>
      </c>
      <c r="C44" s="149" t="s">
        <v>56</v>
      </c>
      <c r="D44" s="157"/>
      <c r="E44" s="24" t="s">
        <v>57</v>
      </c>
      <c r="G44" s="24"/>
      <c r="H44" s="26"/>
      <c r="I44" s="24"/>
      <c r="J44" s="24"/>
      <c r="K44" s="24"/>
      <c r="L44" s="24"/>
      <c r="M44" s="24"/>
      <c r="N44" s="24"/>
      <c r="O44" s="29"/>
      <c r="P44" s="30"/>
      <c r="Q44" s="26"/>
      <c r="R44" s="26"/>
      <c r="S44" s="24"/>
      <c r="U44" s="27"/>
      <c r="W44" s="24"/>
      <c r="X44" s="24"/>
      <c r="Y44" s="24"/>
      <c r="Z44" s="24"/>
      <c r="AA44" s="24"/>
      <c r="AB44" s="24"/>
    </row>
    <row r="45" spans="1:28" ht="23.15" customHeight="1">
      <c r="A45" s="28"/>
      <c r="B45" s="25" t="s">
        <v>58</v>
      </c>
      <c r="C45" s="150" t="s">
        <v>59</v>
      </c>
      <c r="D45" s="158"/>
      <c r="F45" s="24"/>
      <c r="H45" s="26"/>
      <c r="I45" s="24"/>
      <c r="J45" s="24"/>
      <c r="K45" s="24"/>
      <c r="L45" s="24"/>
      <c r="M45" s="24"/>
      <c r="N45" s="24"/>
      <c r="O45" s="24"/>
      <c r="P45" s="24"/>
      <c r="Q45" s="26"/>
      <c r="R45" s="26"/>
      <c r="S45" s="24"/>
      <c r="T45" s="24"/>
      <c r="U45" s="27"/>
      <c r="W45" s="24"/>
      <c r="X45" s="24"/>
      <c r="Y45" s="24"/>
      <c r="Z45" s="24"/>
      <c r="AA45" s="24"/>
      <c r="AB45" s="24"/>
    </row>
  </sheetData>
  <mergeCells count="44">
    <mergeCell ref="A12:A14"/>
    <mergeCell ref="C43:D43"/>
    <mergeCell ref="C44:D44"/>
    <mergeCell ref="C45:D45"/>
    <mergeCell ref="C41:D41"/>
    <mergeCell ref="AA5:AA6"/>
    <mergeCell ref="AB5:AB6"/>
    <mergeCell ref="C7:D7"/>
    <mergeCell ref="G7:H7"/>
    <mergeCell ref="Q7:R7"/>
    <mergeCell ref="X5:X6"/>
    <mergeCell ref="Y5:Y6"/>
    <mergeCell ref="G41:H41"/>
    <mergeCell ref="Q41:R41"/>
    <mergeCell ref="S5:S6"/>
    <mergeCell ref="T5:T6"/>
    <mergeCell ref="W5:W6"/>
    <mergeCell ref="Q3:T4"/>
    <mergeCell ref="U3:U6"/>
    <mergeCell ref="W3:AB3"/>
    <mergeCell ref="K4:M4"/>
    <mergeCell ref="N4:P4"/>
    <mergeCell ref="W4:Y4"/>
    <mergeCell ref="Z4:AB4"/>
    <mergeCell ref="O5:O6"/>
    <mergeCell ref="P5:P6"/>
    <mergeCell ref="Q5:R6"/>
    <mergeCell ref="N3:P3"/>
    <mergeCell ref="Z5:Z6"/>
    <mergeCell ref="K5:K6"/>
    <mergeCell ref="L5:L6"/>
    <mergeCell ref="M5:M6"/>
    <mergeCell ref="N5:N6"/>
    <mergeCell ref="A3:A6"/>
    <mergeCell ref="B3:B6"/>
    <mergeCell ref="C3:F4"/>
    <mergeCell ref="G3:J4"/>
    <mergeCell ref="K3:M3"/>
    <mergeCell ref="C5:D6"/>
    <mergeCell ref="E5:E6"/>
    <mergeCell ref="F5:F6"/>
    <mergeCell ref="G5:H6"/>
    <mergeCell ref="I5:I6"/>
    <mergeCell ref="J5:J6"/>
  </mergeCells>
  <phoneticPr fontId="2"/>
  <printOptions horizontalCentered="1" gridLinesSet="0"/>
  <pageMargins left="0.65" right="0.19685039370078741" top="0.39370078740157483" bottom="0.59055118110236227" header="0" footer="0"/>
  <pageSetup paperSize="9" scale="75" fitToWidth="2" pageOrder="overThenDown" orientation="portrait" r:id="rId1"/>
  <headerFooter alignWithMargins="0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30</vt:lpstr>
      <vt:lpstr>'30'!Criteria</vt:lpstr>
      <vt:lpstr>'30'!Database</vt:lpstr>
      <vt:lpstr>'30'!Print_Area</vt:lpstr>
      <vt:lpstr>'30'!Print_Titles</vt:lpstr>
      <vt:lpstr>'30'!ﾀｲﾄﾙ行</vt:lpstr>
      <vt:lpstr>'30'!印刷範囲</vt:lpstr>
      <vt:lpstr>'30'!並び替え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2020-06-05T02:54:24Z</cp:lastPrinted>
  <dcterms:created xsi:type="dcterms:W3CDTF">2017-03-16T05:31:02Z</dcterms:created>
  <dcterms:modified xsi:type="dcterms:W3CDTF">2020-06-25T03:14:27Z</dcterms:modified>
</cp:coreProperties>
</file>