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86" windowWidth="12030" windowHeight="8325" activeTab="0"/>
  </bookViews>
  <sheets>
    <sheet name="26" sheetId="1" r:id="rId1"/>
    <sheet name="20 (2)" sheetId="2" state="hidden" r:id="rId2"/>
  </sheets>
  <definedNames>
    <definedName name="_xlnm._FilterDatabase" localSheetId="1" hidden="1">'20 (2)'!$A$5:$AG$90</definedName>
    <definedName name="_xlnm.Print_Area" localSheetId="0">'26'!$A$1:$AC$93</definedName>
    <definedName name="_xlnm.Print_Titles" localSheetId="0">'26'!$2:$7</definedName>
  </definedNames>
  <calcPr fullCalcOnLoad="1"/>
</workbook>
</file>

<file path=xl/sharedStrings.xml><?xml version="1.0" encoding="utf-8"?>
<sst xmlns="http://schemas.openxmlformats.org/spreadsheetml/2006/main" count="246" uniqueCount="207">
  <si>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</si>
  <si>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</si>
  <si>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</si>
  <si>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</si>
  <si>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</si>
  <si>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</si>
  <si>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</si>
  <si>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</si>
  <si>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</si>
  <si>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</si>
  <si>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</si>
  <si>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</si>
  <si>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</si>
  <si>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</si>
  <si>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</si>
  <si>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</si>
  <si>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</si>
  <si>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</si>
  <si>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</si>
  <si>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</si>
  <si>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</si>
  <si>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</si>
  <si>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</si>
  <si>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安曇野市（穂高地区）</t>
  </si>
  <si>
    <t>伊那市</t>
  </si>
  <si>
    <t>佐久水道企業団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</si>
  <si>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</si>
  <si>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</si>
  <si>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</si>
  <si>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</si>
  <si>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</si>
  <si>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</si>
  <si>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</si>
  <si>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</si>
  <si>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</si>
  <si>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</si>
  <si>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</si>
  <si>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</si>
  <si>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</si>
  <si>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</si>
  <si>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</si>
  <si>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</si>
  <si>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</si>
  <si>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</si>
  <si>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</si>
  <si>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</si>
  <si>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</si>
  <si>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</si>
  <si>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</si>
  <si>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</si>
  <si>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</si>
  <si>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</si>
  <si>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</si>
  <si>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</si>
  <si>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</si>
  <si>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</si>
  <si>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</si>
  <si>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</si>
  <si>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</si>
  <si>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</si>
  <si>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</si>
  <si>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</si>
  <si>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</si>
  <si>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</si>
  <si>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</si>
  <si>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</si>
  <si>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</si>
  <si>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</si>
  <si>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</si>
  <si>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</si>
  <si>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井戸</t>
  </si>
  <si>
    <t>緊急用貯水槽等</t>
  </si>
  <si>
    <t>箇所数</t>
  </si>
  <si>
    <t>水道事業体設置</t>
  </si>
  <si>
    <t>自治体設置</t>
  </si>
  <si>
    <t>水道事業体管理</t>
  </si>
  <si>
    <t>自治体管理</t>
  </si>
  <si>
    <t>飲料水・生活用水(m3)</t>
  </si>
  <si>
    <t>計</t>
  </si>
  <si>
    <t>上小</t>
  </si>
  <si>
    <t>上伊那</t>
  </si>
  <si>
    <t>下伊那</t>
  </si>
  <si>
    <t>北安曇</t>
  </si>
  <si>
    <t>地方
事務所</t>
  </si>
  <si>
    <t>飲料水・
生活用水
（m3/時間）</t>
  </si>
  <si>
    <t>飲料水・
生活用水
（m3)</t>
  </si>
  <si>
    <t>配水池等　災害時対応箇所数</t>
  </si>
  <si>
    <t>配水池等　飲料水・生活用水（時間）</t>
  </si>
  <si>
    <t>配水池等　その他（時間）</t>
  </si>
  <si>
    <t>井戸　箇所数</t>
  </si>
  <si>
    <t>井戸　飲料水・生活用水（m3/時間）</t>
  </si>
  <si>
    <t>井戸　その他(m3/時間）</t>
  </si>
  <si>
    <t>井戸の公称能力水量　（m3/日）</t>
  </si>
  <si>
    <t>用水供給契約水量　（m3/日）</t>
  </si>
  <si>
    <t>緊急用貯水槽等　水道事業体設置　箇所数</t>
  </si>
  <si>
    <t>緊急用貯水槽等　水道事業体設置　飲料水・生活用水（m3)</t>
  </si>
  <si>
    <t>緊急用貯水槽等　水道事業体設置　その他（m3)</t>
  </si>
  <si>
    <t>緊急用貯水槽等　自治体設置　水道事業体管理　箇所数</t>
  </si>
  <si>
    <t>緊急用貯水槽等　自治体設置　水道事業体管理　飲料水・生活用水(m3)</t>
  </si>
  <si>
    <t>緊急用貯水槽等　自治体設置　水道事業体管理　その他(m3)</t>
  </si>
  <si>
    <t>緊急用貯水槽等　自治体設置　自治体管理　箇所数</t>
  </si>
  <si>
    <t>緊急用貯水槽等　自治体設置　自治体管理　飲料水・生活用水(m3)</t>
  </si>
  <si>
    <t>緊急用貯水槽等　自治体設置　自治体管理　その他(m3)</t>
  </si>
  <si>
    <t>配水池等　箇所数　（箇所）</t>
  </si>
  <si>
    <t>災害時用水量確保箇所数　（箇所）</t>
  </si>
  <si>
    <t>災害時用確保可能水量　（m3）</t>
  </si>
  <si>
    <t>バックアップ可能水量　他事業者との連結管で確保可能な水量の有無</t>
  </si>
  <si>
    <t>バックアップ可能水量　他事業者との連結管で確保可能な水量　（m3/日）</t>
  </si>
  <si>
    <t>バックアップ可能水量　予備水源で確保可能な水量の有無</t>
  </si>
  <si>
    <t>バックアップ可能水量　予備水源で確保可能な水量　（m3/日）</t>
  </si>
  <si>
    <t>バックアップ可能水量　浄水受水増強で確保可能な水量の有無</t>
  </si>
  <si>
    <t>バックアップ可能水量　浄水受水増強で確保可能な水量　（m3/日）</t>
  </si>
  <si>
    <t>バックアップ可能水量　その他で確保可能な水量の有無</t>
  </si>
  <si>
    <t>バックアップ可能水量　その他　（m3/日）</t>
  </si>
  <si>
    <t>バックアップ可能水量　合計　（m3/日）</t>
  </si>
  <si>
    <t>小諸市</t>
  </si>
  <si>
    <t>小海町</t>
  </si>
  <si>
    <t>軽井沢町</t>
  </si>
  <si>
    <t>立科町</t>
  </si>
  <si>
    <t>佐久水道企業団</t>
  </si>
  <si>
    <t>（株）八ヶ岳高原ロッジ</t>
  </si>
  <si>
    <t>上田市</t>
  </si>
  <si>
    <t>上田市（丸子地区）</t>
  </si>
  <si>
    <t>上田市（菅平地区）</t>
  </si>
  <si>
    <t>東御市</t>
  </si>
  <si>
    <t>岡谷市</t>
  </si>
  <si>
    <t>諏訪市</t>
  </si>
  <si>
    <t>茅野市</t>
  </si>
  <si>
    <t>茅野市（蓼科地区）</t>
  </si>
  <si>
    <t>茅野市（白樺湖地区）</t>
  </si>
  <si>
    <t>下諏訪町</t>
  </si>
  <si>
    <t>富士見町</t>
  </si>
  <si>
    <t>原村</t>
  </si>
  <si>
    <t>東洋観光事業（株）</t>
  </si>
  <si>
    <t>（株）蓼科ビレッジ</t>
  </si>
  <si>
    <t>（株）三井の森</t>
  </si>
  <si>
    <t>東急不動産（株）</t>
  </si>
  <si>
    <t>鹿島リゾート（株）</t>
  </si>
  <si>
    <t>伊那市</t>
  </si>
  <si>
    <t>伊那市（高遠町地区）</t>
  </si>
  <si>
    <t>駒ヶ根市</t>
  </si>
  <si>
    <t>辰野町</t>
  </si>
  <si>
    <t>箕輪町</t>
  </si>
  <si>
    <t>飯島町</t>
  </si>
  <si>
    <t>中川村</t>
  </si>
  <si>
    <t>宮田村</t>
  </si>
  <si>
    <t>飯田市</t>
  </si>
  <si>
    <t>松川町</t>
  </si>
  <si>
    <t>高森町</t>
  </si>
  <si>
    <t>木曽町</t>
  </si>
  <si>
    <t>松本市(松本地区)</t>
  </si>
  <si>
    <t>松本市(梓川地区)</t>
  </si>
  <si>
    <t>松本市(四賀地区)</t>
  </si>
  <si>
    <t>塩尻市</t>
  </si>
  <si>
    <t>安曇野市（三郷地区）</t>
  </si>
  <si>
    <t>安曇野市（穂高地区）</t>
  </si>
  <si>
    <t>安曇野市（豊科地区）</t>
  </si>
  <si>
    <t>安曇野市（明科地区）</t>
  </si>
  <si>
    <t>安曇野市（堀金地区）</t>
  </si>
  <si>
    <t>波田町</t>
  </si>
  <si>
    <t>山形村</t>
  </si>
  <si>
    <t>大町市</t>
  </si>
  <si>
    <t>池田町</t>
  </si>
  <si>
    <t>松川村</t>
  </si>
  <si>
    <t>白馬村</t>
  </si>
  <si>
    <t>長野県</t>
  </si>
  <si>
    <t>長野市</t>
  </si>
  <si>
    <t>須坂市</t>
  </si>
  <si>
    <t>千曲市</t>
  </si>
  <si>
    <t>小布施町</t>
  </si>
  <si>
    <t>高山村</t>
  </si>
  <si>
    <t>信濃町</t>
  </si>
  <si>
    <t>飯綱町（牟礼地区）</t>
  </si>
  <si>
    <t>飯綱町（三水地区）</t>
  </si>
  <si>
    <t>中野市</t>
  </si>
  <si>
    <t>中野市（豊田地区）</t>
  </si>
  <si>
    <t>飯山市</t>
  </si>
  <si>
    <t>山ノ内町</t>
  </si>
  <si>
    <t>木島平村</t>
  </si>
  <si>
    <t>野沢温泉村</t>
  </si>
  <si>
    <t>４－４災害確保水量</t>
  </si>
  <si>
    <t>番
号</t>
  </si>
  <si>
    <t>地
事</t>
  </si>
  <si>
    <t>順
番</t>
  </si>
  <si>
    <t>南箕輪村</t>
  </si>
  <si>
    <t>全県</t>
  </si>
  <si>
    <t>松本市（波田地区）</t>
  </si>
  <si>
    <t>安曇野市（豊科三郷）</t>
  </si>
  <si>
    <t>未対応</t>
  </si>
  <si>
    <t>割合
(%)</t>
  </si>
  <si>
    <t>うち未確認</t>
  </si>
  <si>
    <t>L2対応済み</t>
  </si>
  <si>
    <t>L2未対応</t>
  </si>
  <si>
    <t>対応済み
（ランクAのみ）</t>
  </si>
  <si>
    <t>対応済み
（ランクB含む）</t>
  </si>
  <si>
    <t>災害時確保水量</t>
  </si>
  <si>
    <t>配水池等</t>
  </si>
  <si>
    <t>飲料水・
生活用水
（時間）</t>
  </si>
  <si>
    <t>箇所数</t>
  </si>
  <si>
    <t>配水池耐震化状況（㎥/日）</t>
  </si>
  <si>
    <t>浄水場耐震化状況（㎥/日)</t>
  </si>
  <si>
    <t>御代田町</t>
  </si>
  <si>
    <t>１９．施設耐震化状況及び災害時確保水量（上水道）</t>
  </si>
  <si>
    <t>総浄水
能力
（m3/日）</t>
  </si>
  <si>
    <t>総有効 容量
（m3/日)</t>
  </si>
  <si>
    <t>有効
容量
（m3/日)</t>
  </si>
  <si>
    <t>浄水
能力
（m3/日)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</si>
</sst>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4" fillId="34" borderId="0" xfId="48" applyFont="1" applyFill="1" applyAlignment="1">
      <alignment vertical="center"/>
    </xf>
    <xf numFmtId="38" fontId="4" fillId="34" borderId="0" xfId="48" applyFont="1" applyFill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8" fontId="8" fillId="35" borderId="0" xfId="48" applyFont="1" applyFill="1" applyAlignment="1">
      <alignment horizontal="center" vertical="center" wrapText="1"/>
    </xf>
    <xf numFmtId="38" fontId="8" fillId="35" borderId="0" xfId="48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8" fontId="4" fillId="35" borderId="0" xfId="48" applyFont="1" applyFill="1" applyAlignment="1">
      <alignment horizontal="center" vertical="center" wrapText="1"/>
    </xf>
    <xf numFmtId="38" fontId="4" fillId="35" borderId="0" xfId="48" applyFont="1" applyFill="1" applyAlignment="1">
      <alignment horizontal="center" vertical="center"/>
    </xf>
    <xf numFmtId="0" fontId="4" fillId="35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38" fontId="8" fillId="34" borderId="0" xfId="48" applyFont="1" applyFill="1" applyAlignment="1">
      <alignment vertical="center"/>
    </xf>
    <xf numFmtId="38" fontId="8" fillId="34" borderId="0" xfId="48" applyFont="1" applyFill="1" applyAlignment="1">
      <alignment horizontal="center" vertical="center"/>
    </xf>
    <xf numFmtId="176" fontId="8" fillId="34" borderId="0" xfId="48" applyNumberFormat="1" applyFont="1" applyFill="1" applyAlignment="1">
      <alignment vertical="center"/>
    </xf>
    <xf numFmtId="38" fontId="1" fillId="36" borderId="11" xfId="48" applyFont="1" applyFill="1" applyBorder="1" applyAlignment="1" applyProtection="1">
      <alignment vertical="center"/>
      <protection/>
    </xf>
    <xf numFmtId="176" fontId="1" fillId="36" borderId="11" xfId="48" applyNumberFormat="1" applyFont="1" applyFill="1" applyBorder="1" applyAlignment="1" applyProtection="1">
      <alignment vertical="center"/>
      <protection/>
    </xf>
    <xf numFmtId="38" fontId="1" fillId="36" borderId="12" xfId="48" applyFont="1" applyFill="1" applyBorder="1" applyAlignment="1" applyProtection="1">
      <alignment vertical="center"/>
      <protection/>
    </xf>
    <xf numFmtId="176" fontId="1" fillId="36" borderId="12" xfId="48" applyNumberFormat="1" applyFont="1" applyFill="1" applyBorder="1" applyAlignment="1" applyProtection="1">
      <alignment vertical="center"/>
      <protection/>
    </xf>
    <xf numFmtId="38" fontId="1" fillId="33" borderId="13" xfId="48" applyFont="1" applyFill="1" applyBorder="1" applyAlignment="1" applyProtection="1">
      <alignment horizontal="center" vertical="center"/>
      <protection/>
    </xf>
    <xf numFmtId="38" fontId="1" fillId="33" borderId="14" xfId="48" applyFont="1" applyFill="1" applyBorder="1" applyAlignment="1" applyProtection="1">
      <alignment vertical="center"/>
      <protection/>
    </xf>
    <xf numFmtId="38" fontId="1" fillId="33" borderId="15" xfId="48" applyFont="1" applyFill="1" applyBorder="1" applyAlignment="1" applyProtection="1">
      <alignment vertical="center"/>
      <protection/>
    </xf>
    <xf numFmtId="38" fontId="1" fillId="33" borderId="13" xfId="48" applyFont="1" applyFill="1" applyBorder="1" applyAlignment="1" applyProtection="1">
      <alignment vertical="center"/>
      <protection/>
    </xf>
    <xf numFmtId="176" fontId="1" fillId="33" borderId="13" xfId="48" applyNumberFormat="1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176" fontId="1" fillId="36" borderId="16" xfId="48" applyNumberFormat="1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6" borderId="21" xfId="48" applyFont="1" applyFill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0" fontId="1" fillId="38" borderId="23" xfId="0" applyFont="1" applyFill="1" applyBorder="1" applyAlignment="1" applyProtection="1">
      <alignment vertical="center"/>
      <protection/>
    </xf>
    <xf numFmtId="176" fontId="1" fillId="38" borderId="23" xfId="48" applyNumberFormat="1" applyFont="1" applyFill="1" applyBorder="1" applyAlignment="1" applyProtection="1">
      <alignment vertical="center"/>
      <protection/>
    </xf>
    <xf numFmtId="38" fontId="1" fillId="38" borderId="23" xfId="48" applyFont="1" applyFill="1" applyBorder="1" applyAlignment="1" applyProtection="1">
      <alignment vertical="center"/>
      <protection/>
    </xf>
    <xf numFmtId="38" fontId="1" fillId="38" borderId="0" xfId="48" applyFont="1" applyFill="1" applyAlignment="1" applyProtection="1">
      <alignment vertical="center"/>
      <protection/>
    </xf>
    <xf numFmtId="38" fontId="1" fillId="38" borderId="24" xfId="48" applyFont="1" applyFill="1" applyBorder="1" applyAlignment="1" applyProtection="1">
      <alignment vertical="center"/>
      <protection/>
    </xf>
    <xf numFmtId="176" fontId="1" fillId="38" borderId="24" xfId="48" applyNumberFormat="1" applyFont="1" applyFill="1" applyBorder="1" applyAlignment="1" applyProtection="1">
      <alignment vertical="center"/>
      <protection/>
    </xf>
    <xf numFmtId="0" fontId="1" fillId="38" borderId="24" xfId="0" applyFont="1" applyFill="1" applyBorder="1" applyAlignment="1" applyProtection="1">
      <alignment vertical="center"/>
      <protection/>
    </xf>
    <xf numFmtId="176" fontId="1" fillId="38" borderId="24" xfId="0" applyNumberFormat="1" applyFont="1" applyFill="1" applyBorder="1" applyAlignment="1" applyProtection="1">
      <alignment vertical="center"/>
      <protection/>
    </xf>
    <xf numFmtId="38" fontId="1" fillId="38" borderId="16" xfId="48" applyFont="1" applyFill="1" applyBorder="1" applyAlignment="1" applyProtection="1">
      <alignment vertical="center"/>
      <protection/>
    </xf>
    <xf numFmtId="176" fontId="1" fillId="38" borderId="16" xfId="48" applyNumberFormat="1" applyFont="1" applyFill="1" applyBorder="1" applyAlignment="1" applyProtection="1">
      <alignment vertical="center"/>
      <protection/>
    </xf>
    <xf numFmtId="176" fontId="1" fillId="38" borderId="23" xfId="0" applyNumberFormat="1" applyFont="1" applyFill="1" applyBorder="1" applyAlignment="1" applyProtection="1">
      <alignment vertical="center"/>
      <protection/>
    </xf>
    <xf numFmtId="38" fontId="1" fillId="38" borderId="25" xfId="48" applyFont="1" applyFill="1" applyBorder="1" applyAlignment="1" applyProtection="1">
      <alignment vertical="center"/>
      <protection/>
    </xf>
    <xf numFmtId="38" fontId="1" fillId="38" borderId="26" xfId="48" applyFont="1" applyFill="1" applyBorder="1" applyAlignment="1" applyProtection="1">
      <alignment vertical="center"/>
      <protection/>
    </xf>
    <xf numFmtId="176" fontId="1" fillId="38" borderId="26" xfId="48" applyNumberFormat="1" applyFont="1" applyFill="1" applyBorder="1" applyAlignment="1" applyProtection="1">
      <alignment vertical="center"/>
      <protection/>
    </xf>
    <xf numFmtId="38" fontId="1" fillId="38" borderId="27" xfId="48" applyFont="1" applyFill="1" applyBorder="1" applyAlignment="1" applyProtection="1">
      <alignment vertical="center"/>
      <protection/>
    </xf>
    <xf numFmtId="176" fontId="1" fillId="38" borderId="27" xfId="48" applyNumberFormat="1" applyFont="1" applyFill="1" applyBorder="1" applyAlignment="1" applyProtection="1">
      <alignment vertical="center"/>
      <protection/>
    </xf>
    <xf numFmtId="38" fontId="1" fillId="33" borderId="28" xfId="48" applyFont="1" applyFill="1" applyBorder="1" applyAlignment="1" applyProtection="1">
      <alignment horizontal="center" vertical="center" wrapText="1"/>
      <protection/>
    </xf>
    <xf numFmtId="38" fontId="1" fillId="33" borderId="29" xfId="48" applyFont="1" applyFill="1" applyBorder="1" applyAlignment="1" applyProtection="1">
      <alignment horizontal="center" vertical="center" wrapText="1"/>
      <protection/>
    </xf>
    <xf numFmtId="0" fontId="1" fillId="33" borderId="30" xfId="0" applyFont="1" applyFill="1" applyBorder="1" applyAlignment="1" applyProtection="1">
      <alignment horizontal="center" vertical="center" wrapText="1"/>
      <protection/>
    </xf>
    <xf numFmtId="176" fontId="1" fillId="36" borderId="18" xfId="48" applyNumberFormat="1" applyFont="1" applyFill="1" applyBorder="1" applyAlignment="1" applyProtection="1">
      <alignment vertical="center"/>
      <protection/>
    </xf>
    <xf numFmtId="176" fontId="1" fillId="36" borderId="22" xfId="48" applyNumberFormat="1" applyFont="1" applyFill="1" applyBorder="1" applyAlignment="1" applyProtection="1">
      <alignment vertical="center"/>
      <protection/>
    </xf>
    <xf numFmtId="176" fontId="1" fillId="36" borderId="20" xfId="48" applyNumberFormat="1" applyFont="1" applyFill="1" applyBorder="1" applyAlignment="1" applyProtection="1">
      <alignment vertical="center"/>
      <protection/>
    </xf>
    <xf numFmtId="176" fontId="1" fillId="33" borderId="15" xfId="48" applyNumberFormat="1" applyFont="1" applyFill="1" applyBorder="1" applyAlignment="1" applyProtection="1">
      <alignment vertical="center"/>
      <protection/>
    </xf>
    <xf numFmtId="176" fontId="1" fillId="33" borderId="29" xfId="48" applyNumberFormat="1" applyFont="1" applyFill="1" applyBorder="1" applyAlignment="1" applyProtection="1">
      <alignment horizontal="center" vertical="center" wrapText="1"/>
      <protection/>
    </xf>
    <xf numFmtId="176" fontId="1" fillId="33" borderId="31" xfId="48" applyNumberFormat="1" applyFont="1" applyFill="1" applyBorder="1" applyAlignment="1" applyProtection="1">
      <alignment horizontal="center" vertical="center" wrapText="1"/>
      <protection/>
    </xf>
    <xf numFmtId="38" fontId="1" fillId="0" borderId="0" xfId="48" applyFont="1" applyFill="1" applyAlignment="1" applyProtection="1">
      <alignment vertical="center"/>
      <protection/>
    </xf>
    <xf numFmtId="38" fontId="1" fillId="33" borderId="13" xfId="48" applyFont="1" applyFill="1" applyBorder="1" applyAlignment="1" applyProtection="1">
      <alignment vertical="center"/>
      <protection/>
    </xf>
    <xf numFmtId="38" fontId="1" fillId="38" borderId="10" xfId="48" applyFont="1" applyFill="1" applyBorder="1" applyAlignment="1" applyProtection="1">
      <alignment horizontal="center" vertical="center"/>
      <protection/>
    </xf>
    <xf numFmtId="38" fontId="1" fillId="38" borderId="32" xfId="48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176" fontId="1" fillId="33" borderId="10" xfId="48" applyNumberFormat="1" applyFont="1" applyFill="1" applyBorder="1" applyAlignment="1" applyProtection="1">
      <alignment horizontal="center" vertical="center" wrapText="1"/>
      <protection/>
    </xf>
    <xf numFmtId="38" fontId="1" fillId="39" borderId="33" xfId="48" applyFont="1" applyFill="1" applyBorder="1" applyAlignment="1" applyProtection="1">
      <alignment horizontal="center" vertical="center" wrapText="1"/>
      <protection/>
    </xf>
    <xf numFmtId="38" fontId="1" fillId="33" borderId="29" xfId="48" applyFont="1" applyFill="1" applyBorder="1" applyAlignment="1" applyProtection="1">
      <alignment horizontal="center" vertical="center" wrapText="1"/>
      <protection/>
    </xf>
    <xf numFmtId="38" fontId="1" fillId="33" borderId="34" xfId="48" applyFont="1" applyFill="1" applyBorder="1" applyAlignment="1" applyProtection="1">
      <alignment horizontal="center" vertical="center" wrapText="1"/>
      <protection/>
    </xf>
    <xf numFmtId="38" fontId="1" fillId="33" borderId="15" xfId="48" applyFont="1" applyFill="1" applyBorder="1" applyAlignment="1" applyProtection="1">
      <alignment horizontal="center" vertical="center" wrapText="1"/>
      <protection/>
    </xf>
    <xf numFmtId="38" fontId="1" fillId="33" borderId="35" xfId="48" applyFont="1" applyFill="1" applyBorder="1" applyAlignment="1" applyProtection="1">
      <alignment horizontal="center" vertical="center" wrapText="1"/>
      <protection/>
    </xf>
    <xf numFmtId="38" fontId="1" fillId="33" borderId="31" xfId="48" applyFont="1" applyFill="1" applyBorder="1" applyAlignment="1" applyProtection="1">
      <alignment horizontal="center" vertical="center" wrapText="1"/>
      <protection/>
    </xf>
    <xf numFmtId="0" fontId="1" fillId="33" borderId="30" xfId="0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38" fontId="1" fillId="33" borderId="30" xfId="48" applyFont="1" applyFill="1" applyBorder="1" applyAlignment="1" applyProtection="1">
      <alignment horizontal="center" vertical="center" wrapText="1"/>
      <protection/>
    </xf>
    <xf numFmtId="38" fontId="1" fillId="33" borderId="36" xfId="48" applyFont="1" applyFill="1" applyBorder="1" applyAlignment="1" applyProtection="1">
      <alignment horizontal="center" vertical="center" wrapText="1"/>
      <protection/>
    </xf>
    <xf numFmtId="38" fontId="1" fillId="33" borderId="13" xfId="48" applyFont="1" applyFill="1" applyBorder="1" applyAlignment="1" applyProtection="1">
      <alignment horizontal="center" vertical="center" wrapText="1"/>
      <protection/>
    </xf>
    <xf numFmtId="38" fontId="1" fillId="39" borderId="37" xfId="48" applyFont="1" applyFill="1" applyBorder="1" applyAlignment="1" applyProtection="1">
      <alignment horizontal="center" vertical="center" wrapText="1"/>
      <protection/>
    </xf>
    <xf numFmtId="38" fontId="1" fillId="33" borderId="14" xfId="48" applyFont="1" applyFill="1" applyBorder="1" applyAlignment="1" applyProtection="1">
      <alignment horizontal="center" vertical="center" wrapText="1"/>
      <protection/>
    </xf>
    <xf numFmtId="38" fontId="1" fillId="33" borderId="28" xfId="48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176" fontId="43" fillId="39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tabSelected="1" view="pageBreakPreview" zoomScaleSheetLayoutView="100" zoomScalePageLayoutView="0" workbookViewId="0" topLeftCell="A1">
      <pane xSplit="3" ySplit="7" topLeftCell="G1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5" sqref="F15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4" width="7.25390625" style="2" bestFit="1" customWidth="1"/>
    <col min="5" max="5" width="6.25390625" style="2" bestFit="1" customWidth="1"/>
    <col min="6" max="6" width="4.75390625" style="3" bestFit="1" customWidth="1"/>
    <col min="7" max="7" width="6.25390625" style="2" bestFit="1" customWidth="1"/>
    <col min="8" max="8" width="4.75390625" style="3" bestFit="1" customWidth="1"/>
    <col min="9" max="9" width="6.25390625" style="2" bestFit="1" customWidth="1"/>
    <col min="10" max="10" width="4.75390625" style="3" bestFit="1" customWidth="1"/>
    <col min="11" max="11" width="6.125" style="2" customWidth="1"/>
    <col min="12" max="12" width="6.25390625" style="2" bestFit="1" customWidth="1"/>
    <col min="13" max="13" width="4.75390625" style="3" bestFit="1" customWidth="1"/>
    <col min="14" max="14" width="6.25390625" style="2" bestFit="1" customWidth="1"/>
    <col min="15" max="15" width="4.50390625" style="3" customWidth="1"/>
    <col min="16" max="16" width="6.25390625" style="2" bestFit="1" customWidth="1"/>
    <col min="17" max="17" width="4.75390625" style="3" bestFit="1" customWidth="1"/>
    <col min="18" max="18" width="6.25390625" style="2" bestFit="1" customWidth="1"/>
    <col min="19" max="19" width="4.75390625" style="3" bestFit="1" customWidth="1"/>
    <col min="20" max="20" width="4.625" style="2" customWidth="1"/>
    <col min="21" max="21" width="9.00390625" style="3" customWidth="1"/>
    <col min="22" max="22" width="4.625" style="2" customWidth="1"/>
    <col min="23" max="23" width="9.00390625" style="2" customWidth="1"/>
    <col min="24" max="24" width="4.625" style="2" customWidth="1"/>
    <col min="25" max="25" width="9.00390625" style="2" customWidth="1"/>
    <col min="26" max="26" width="4.625" style="2" customWidth="1"/>
    <col min="27" max="27" width="9.00390625" style="2" customWidth="1"/>
    <col min="28" max="28" width="4.625" style="2" customWidth="1"/>
    <col min="29" max="16384" width="9.00390625" style="2" customWidth="1"/>
  </cols>
  <sheetData>
    <row r="1" ht="17.25">
      <c r="A1" s="1" t="s">
        <v>202</v>
      </c>
    </row>
    <row r="2" spans="20:29" ht="13.5" customHeight="1"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s="5" customFormat="1" ht="16.5" customHeight="1">
      <c r="A3" s="77" t="s">
        <v>83</v>
      </c>
      <c r="B3" s="77" t="s">
        <v>0</v>
      </c>
      <c r="C3" s="77" t="s">
        <v>1</v>
      </c>
      <c r="D3" s="77" t="s">
        <v>200</v>
      </c>
      <c r="E3" s="77"/>
      <c r="F3" s="77"/>
      <c r="G3" s="77"/>
      <c r="H3" s="77"/>
      <c r="I3" s="77"/>
      <c r="J3" s="77"/>
      <c r="K3" s="94" t="s">
        <v>199</v>
      </c>
      <c r="L3" s="94"/>
      <c r="M3" s="94"/>
      <c r="N3" s="94"/>
      <c r="O3" s="94"/>
      <c r="P3" s="94" t="s">
        <v>199</v>
      </c>
      <c r="Q3" s="94"/>
      <c r="R3" s="94"/>
      <c r="S3" s="94"/>
      <c r="T3" s="76" t="s">
        <v>195</v>
      </c>
      <c r="U3" s="76"/>
      <c r="V3" s="76"/>
      <c r="W3" s="76"/>
      <c r="X3" s="76"/>
      <c r="Y3" s="76"/>
      <c r="Z3" s="76"/>
      <c r="AA3" s="76"/>
      <c r="AB3" s="76"/>
      <c r="AC3" s="76"/>
    </row>
    <row r="4" spans="1:29" s="5" customFormat="1" ht="16.5" customHeight="1">
      <c r="A4" s="77"/>
      <c r="B4" s="77"/>
      <c r="C4" s="77"/>
      <c r="D4" s="88" t="s">
        <v>203</v>
      </c>
      <c r="E4" s="79" t="s">
        <v>191</v>
      </c>
      <c r="F4" s="91"/>
      <c r="G4" s="79" t="s">
        <v>192</v>
      </c>
      <c r="H4" s="80"/>
      <c r="I4" s="64"/>
      <c r="J4" s="70"/>
      <c r="K4" s="88" t="s">
        <v>204</v>
      </c>
      <c r="L4" s="77" t="s">
        <v>193</v>
      </c>
      <c r="M4" s="77"/>
      <c r="N4" s="77" t="s">
        <v>194</v>
      </c>
      <c r="O4" s="77"/>
      <c r="P4" s="79" t="s">
        <v>188</v>
      </c>
      <c r="Q4" s="80"/>
      <c r="R4" s="63"/>
      <c r="S4" s="71"/>
      <c r="T4" s="79" t="s">
        <v>196</v>
      </c>
      <c r="U4" s="91"/>
      <c r="V4" s="76" t="s">
        <v>70</v>
      </c>
      <c r="W4" s="76"/>
      <c r="X4" s="76" t="s">
        <v>71</v>
      </c>
      <c r="Y4" s="76"/>
      <c r="Z4" s="76"/>
      <c r="AA4" s="76"/>
      <c r="AB4" s="76"/>
      <c r="AC4" s="76"/>
    </row>
    <row r="5" spans="1:29" s="5" customFormat="1" ht="16.5" customHeight="1">
      <c r="A5" s="77"/>
      <c r="B5" s="77"/>
      <c r="C5" s="77"/>
      <c r="D5" s="89"/>
      <c r="E5" s="81"/>
      <c r="F5" s="82"/>
      <c r="G5" s="81"/>
      <c r="H5" s="92"/>
      <c r="I5" s="83" t="s">
        <v>190</v>
      </c>
      <c r="J5" s="93"/>
      <c r="K5" s="89"/>
      <c r="L5" s="77"/>
      <c r="M5" s="77"/>
      <c r="N5" s="77"/>
      <c r="O5" s="77"/>
      <c r="P5" s="81"/>
      <c r="Q5" s="82"/>
      <c r="R5" s="83" t="s">
        <v>190</v>
      </c>
      <c r="S5" s="84"/>
      <c r="T5" s="85" t="s">
        <v>198</v>
      </c>
      <c r="U5" s="95" t="s">
        <v>197</v>
      </c>
      <c r="V5" s="85" t="s">
        <v>72</v>
      </c>
      <c r="W5" s="85" t="s">
        <v>84</v>
      </c>
      <c r="X5" s="96" t="s">
        <v>73</v>
      </c>
      <c r="Y5" s="97"/>
      <c r="Z5" s="76" t="s">
        <v>74</v>
      </c>
      <c r="AA5" s="76"/>
      <c r="AB5" s="76"/>
      <c r="AC5" s="76"/>
    </row>
    <row r="6" spans="1:29" s="5" customFormat="1" ht="16.5" customHeight="1">
      <c r="A6" s="77"/>
      <c r="B6" s="77"/>
      <c r="C6" s="77"/>
      <c r="D6" s="89"/>
      <c r="E6" s="77" t="s">
        <v>206</v>
      </c>
      <c r="F6" s="78" t="s">
        <v>189</v>
      </c>
      <c r="G6" s="77" t="s">
        <v>206</v>
      </c>
      <c r="H6" s="78" t="s">
        <v>189</v>
      </c>
      <c r="I6" s="77" t="s">
        <v>206</v>
      </c>
      <c r="J6" s="78" t="s">
        <v>189</v>
      </c>
      <c r="K6" s="89"/>
      <c r="L6" s="77" t="s">
        <v>205</v>
      </c>
      <c r="M6" s="78" t="s">
        <v>189</v>
      </c>
      <c r="N6" s="77" t="s">
        <v>205</v>
      </c>
      <c r="O6" s="78" t="s">
        <v>189</v>
      </c>
      <c r="P6" s="77" t="s">
        <v>205</v>
      </c>
      <c r="Q6" s="78" t="s">
        <v>189</v>
      </c>
      <c r="R6" s="77" t="s">
        <v>205</v>
      </c>
      <c r="S6" s="78" t="s">
        <v>189</v>
      </c>
      <c r="T6" s="86"/>
      <c r="U6" s="95"/>
      <c r="V6" s="86"/>
      <c r="W6" s="86"/>
      <c r="X6" s="98"/>
      <c r="Y6" s="99"/>
      <c r="Z6" s="76" t="s">
        <v>75</v>
      </c>
      <c r="AA6" s="76"/>
      <c r="AB6" s="76" t="s">
        <v>76</v>
      </c>
      <c r="AC6" s="76"/>
    </row>
    <row r="7" spans="1:29" s="5" customFormat="1" ht="34.5" customHeight="1">
      <c r="A7" s="77"/>
      <c r="B7" s="77"/>
      <c r="C7" s="77"/>
      <c r="D7" s="90"/>
      <c r="E7" s="77"/>
      <c r="F7" s="78"/>
      <c r="G7" s="77"/>
      <c r="H7" s="78"/>
      <c r="I7" s="77"/>
      <c r="J7" s="78"/>
      <c r="K7" s="90"/>
      <c r="L7" s="77"/>
      <c r="M7" s="78"/>
      <c r="N7" s="77"/>
      <c r="O7" s="78"/>
      <c r="P7" s="77"/>
      <c r="Q7" s="78"/>
      <c r="R7" s="77"/>
      <c r="S7" s="78"/>
      <c r="T7" s="87"/>
      <c r="U7" s="95"/>
      <c r="V7" s="87"/>
      <c r="W7" s="87"/>
      <c r="X7" s="65" t="s">
        <v>72</v>
      </c>
      <c r="Y7" s="65" t="s">
        <v>85</v>
      </c>
      <c r="Z7" s="4" t="s">
        <v>72</v>
      </c>
      <c r="AA7" s="4" t="s">
        <v>77</v>
      </c>
      <c r="AB7" s="4" t="s">
        <v>72</v>
      </c>
      <c r="AC7" s="4" t="s">
        <v>77</v>
      </c>
    </row>
    <row r="8" spans="1:29" s="50" customFormat="1" ht="13.5" customHeight="1">
      <c r="A8" s="74" t="s">
        <v>64</v>
      </c>
      <c r="B8" s="49">
        <v>6</v>
      </c>
      <c r="C8" s="49" t="s">
        <v>7</v>
      </c>
      <c r="D8" s="49">
        <v>26500</v>
      </c>
      <c r="E8" s="49">
        <v>0</v>
      </c>
      <c r="F8" s="52">
        <f>E8/$D8*100</f>
        <v>0</v>
      </c>
      <c r="G8" s="49">
        <v>26500</v>
      </c>
      <c r="H8" s="48">
        <f>G8/$D8*100</f>
        <v>100</v>
      </c>
      <c r="I8" s="49">
        <v>26500</v>
      </c>
      <c r="J8" s="48">
        <f aca="true" t="shared" si="0" ref="J8:J15">I8/$D8*100</f>
        <v>100</v>
      </c>
      <c r="K8" s="49">
        <v>18912</v>
      </c>
      <c r="L8" s="49">
        <v>0</v>
      </c>
      <c r="M8" s="48">
        <f>L8/$K8*100</f>
        <v>0</v>
      </c>
      <c r="N8" s="49">
        <v>0</v>
      </c>
      <c r="O8" s="48">
        <f>N8/$K8*100</f>
        <v>0</v>
      </c>
      <c r="P8" s="49">
        <v>18912</v>
      </c>
      <c r="Q8" s="48">
        <f aca="true" t="shared" si="1" ref="Q8:Q15">P8/$K8*100</f>
        <v>100</v>
      </c>
      <c r="R8" s="49">
        <v>18912</v>
      </c>
      <c r="S8" s="48">
        <f aca="true" t="shared" si="2" ref="S8:S15">R8/$K8*100</f>
        <v>100</v>
      </c>
      <c r="T8" s="47">
        <v>35</v>
      </c>
      <c r="U8" s="48">
        <v>3</v>
      </c>
      <c r="V8" s="47">
        <v>7</v>
      </c>
      <c r="W8" s="49">
        <v>639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</row>
    <row r="9" spans="1:29" s="50" customFormat="1" ht="13.5" customHeight="1">
      <c r="A9" s="74"/>
      <c r="B9" s="51">
        <v>42</v>
      </c>
      <c r="C9" s="51" t="s">
        <v>28</v>
      </c>
      <c r="D9" s="51">
        <v>6105</v>
      </c>
      <c r="E9" s="51">
        <v>0</v>
      </c>
      <c r="F9" s="52">
        <f aca="true" t="shared" si="3" ref="F9:H72">E9/$D9*100</f>
        <v>0</v>
      </c>
      <c r="G9" s="51">
        <v>6105</v>
      </c>
      <c r="H9" s="52">
        <f t="shared" si="3"/>
        <v>100</v>
      </c>
      <c r="I9" s="51">
        <v>0</v>
      </c>
      <c r="J9" s="52">
        <f t="shared" si="0"/>
        <v>0</v>
      </c>
      <c r="K9" s="51">
        <v>4158</v>
      </c>
      <c r="L9" s="51">
        <v>4158</v>
      </c>
      <c r="M9" s="52">
        <f aca="true" t="shared" si="4" ref="M9:O72">L9/$K9*100</f>
        <v>100</v>
      </c>
      <c r="N9" s="51">
        <v>4158</v>
      </c>
      <c r="O9" s="52">
        <f t="shared" si="4"/>
        <v>100</v>
      </c>
      <c r="P9" s="51">
        <v>0</v>
      </c>
      <c r="Q9" s="52">
        <f t="shared" si="1"/>
        <v>0</v>
      </c>
      <c r="R9" s="51">
        <v>0</v>
      </c>
      <c r="S9" s="52">
        <f t="shared" si="2"/>
        <v>0</v>
      </c>
      <c r="T9" s="51">
        <v>0</v>
      </c>
      <c r="U9" s="52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</row>
    <row r="10" spans="1:29" s="50" customFormat="1" ht="13.5" customHeight="1">
      <c r="A10" s="74"/>
      <c r="B10" s="51">
        <v>13</v>
      </c>
      <c r="C10" s="51" t="s">
        <v>10</v>
      </c>
      <c r="D10" s="51">
        <v>23270</v>
      </c>
      <c r="E10" s="51">
        <v>12850</v>
      </c>
      <c r="F10" s="52">
        <f t="shared" si="3"/>
        <v>55.22131499785131</v>
      </c>
      <c r="G10" s="51">
        <v>10420</v>
      </c>
      <c r="H10" s="52">
        <f t="shared" si="3"/>
        <v>44.77868500214869</v>
      </c>
      <c r="I10" s="51">
        <v>200</v>
      </c>
      <c r="J10" s="52">
        <f t="shared" si="0"/>
        <v>0.8594757198109154</v>
      </c>
      <c r="K10" s="51">
        <v>10650</v>
      </c>
      <c r="L10" s="51">
        <v>6000</v>
      </c>
      <c r="M10" s="52">
        <f t="shared" si="4"/>
        <v>56.33802816901409</v>
      </c>
      <c r="N10" s="51">
        <v>6000</v>
      </c>
      <c r="O10" s="52">
        <f t="shared" si="4"/>
        <v>56.33802816901409</v>
      </c>
      <c r="P10" s="51">
        <v>4650</v>
      </c>
      <c r="Q10" s="52">
        <f t="shared" si="1"/>
        <v>43.66197183098591</v>
      </c>
      <c r="R10" s="51">
        <v>100</v>
      </c>
      <c r="S10" s="52">
        <f t="shared" si="2"/>
        <v>0.9389671361502347</v>
      </c>
      <c r="T10" s="53">
        <v>1</v>
      </c>
      <c r="U10" s="52">
        <v>2.5</v>
      </c>
      <c r="V10" s="53">
        <v>10</v>
      </c>
      <c r="W10" s="53">
        <v>470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</row>
    <row r="11" spans="1:29" s="50" customFormat="1" ht="13.5" customHeight="1">
      <c r="A11" s="74"/>
      <c r="B11" s="51">
        <v>90</v>
      </c>
      <c r="C11" s="51" t="s">
        <v>201</v>
      </c>
      <c r="D11" s="51">
        <v>2820</v>
      </c>
      <c r="E11" s="51">
        <v>2220</v>
      </c>
      <c r="F11" s="52">
        <f t="shared" si="3"/>
        <v>78.72340425531915</v>
      </c>
      <c r="G11" s="51">
        <v>600</v>
      </c>
      <c r="H11" s="52">
        <f t="shared" si="3"/>
        <v>21.27659574468085</v>
      </c>
      <c r="I11" s="51">
        <v>600</v>
      </c>
      <c r="J11" s="52">
        <f t="shared" si="0"/>
        <v>21.27659574468085</v>
      </c>
      <c r="K11" s="51">
        <v>3097</v>
      </c>
      <c r="L11" s="51">
        <v>3097</v>
      </c>
      <c r="M11" s="52">
        <f t="shared" si="4"/>
        <v>100</v>
      </c>
      <c r="N11" s="51">
        <v>3097</v>
      </c>
      <c r="O11" s="52">
        <f t="shared" si="4"/>
        <v>100</v>
      </c>
      <c r="P11" s="51">
        <v>0</v>
      </c>
      <c r="Q11" s="52">
        <f t="shared" si="1"/>
        <v>0</v>
      </c>
      <c r="R11" s="51">
        <v>0</v>
      </c>
      <c r="S11" s="52">
        <f t="shared" si="2"/>
        <v>0</v>
      </c>
      <c r="T11" s="53">
        <v>1</v>
      </c>
      <c r="U11" s="52">
        <v>5.3</v>
      </c>
      <c r="V11" s="53">
        <v>3</v>
      </c>
      <c r="W11" s="53">
        <v>198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</row>
    <row r="12" spans="1:29" s="50" customFormat="1" ht="13.5" customHeight="1">
      <c r="A12" s="74"/>
      <c r="B12" s="51">
        <v>50</v>
      </c>
      <c r="C12" s="51" t="s">
        <v>33</v>
      </c>
      <c r="D12" s="51">
        <v>5785</v>
      </c>
      <c r="E12" s="51">
        <v>0</v>
      </c>
      <c r="F12" s="52">
        <f t="shared" si="3"/>
        <v>0</v>
      </c>
      <c r="G12" s="51">
        <v>5785</v>
      </c>
      <c r="H12" s="52">
        <f t="shared" si="3"/>
        <v>100</v>
      </c>
      <c r="I12" s="51">
        <v>5785</v>
      </c>
      <c r="J12" s="52">
        <f t="shared" si="0"/>
        <v>100</v>
      </c>
      <c r="K12" s="51">
        <v>3782</v>
      </c>
      <c r="L12" s="51">
        <v>0</v>
      </c>
      <c r="M12" s="52">
        <f t="shared" si="4"/>
        <v>0</v>
      </c>
      <c r="N12" s="51">
        <v>0</v>
      </c>
      <c r="O12" s="52">
        <f t="shared" si="4"/>
        <v>0</v>
      </c>
      <c r="P12" s="51">
        <v>3782</v>
      </c>
      <c r="Q12" s="52">
        <f t="shared" si="1"/>
        <v>100</v>
      </c>
      <c r="R12" s="51">
        <v>0</v>
      </c>
      <c r="S12" s="52">
        <f t="shared" si="2"/>
        <v>0</v>
      </c>
      <c r="T12" s="51">
        <v>3</v>
      </c>
      <c r="U12" s="52">
        <v>15.7</v>
      </c>
      <c r="V12" s="51">
        <v>1</v>
      </c>
      <c r="W12" s="51">
        <v>24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</row>
    <row r="13" spans="1:29" s="50" customFormat="1" ht="13.5" customHeight="1">
      <c r="A13" s="74"/>
      <c r="B13" s="51">
        <v>37</v>
      </c>
      <c r="C13" s="51" t="s">
        <v>25</v>
      </c>
      <c r="D13" s="51">
        <v>42857</v>
      </c>
      <c r="E13" s="51">
        <v>7450</v>
      </c>
      <c r="F13" s="52">
        <f t="shared" si="3"/>
        <v>17.38339127797093</v>
      </c>
      <c r="G13" s="51">
        <v>35407</v>
      </c>
      <c r="H13" s="52">
        <f t="shared" si="3"/>
        <v>82.61660872202907</v>
      </c>
      <c r="I13" s="51">
        <v>11247</v>
      </c>
      <c r="J13" s="52">
        <f t="shared" si="0"/>
        <v>26.243087476958255</v>
      </c>
      <c r="K13" s="51">
        <v>30026</v>
      </c>
      <c r="L13" s="51">
        <v>14000</v>
      </c>
      <c r="M13" s="52">
        <f t="shared" si="4"/>
        <v>46.62625724372211</v>
      </c>
      <c r="N13" s="51">
        <v>14000</v>
      </c>
      <c r="O13" s="52">
        <f t="shared" si="4"/>
        <v>46.62625724372211</v>
      </c>
      <c r="P13" s="51">
        <v>16026</v>
      </c>
      <c r="Q13" s="52">
        <f t="shared" si="1"/>
        <v>53.3737427562779</v>
      </c>
      <c r="R13" s="51">
        <v>3831</v>
      </c>
      <c r="S13" s="52">
        <f t="shared" si="2"/>
        <v>12.758942250049957</v>
      </c>
      <c r="T13" s="53">
        <v>1</v>
      </c>
      <c r="U13" s="54">
        <v>2.1</v>
      </c>
      <c r="V13" s="51">
        <v>8</v>
      </c>
      <c r="W13" s="51">
        <v>943</v>
      </c>
      <c r="X13" s="51">
        <v>1</v>
      </c>
      <c r="Y13" s="51">
        <v>60</v>
      </c>
      <c r="Z13" s="51">
        <v>1</v>
      </c>
      <c r="AA13" s="51">
        <v>100</v>
      </c>
      <c r="AB13" s="51">
        <v>0</v>
      </c>
      <c r="AC13" s="51">
        <v>0</v>
      </c>
    </row>
    <row r="14" spans="1:29" s="50" customFormat="1" ht="13.5" customHeight="1" thickBot="1">
      <c r="A14" s="74"/>
      <c r="B14" s="55">
        <v>86</v>
      </c>
      <c r="C14" s="55" t="s">
        <v>61</v>
      </c>
      <c r="D14" s="55">
        <v>3292</v>
      </c>
      <c r="E14" s="55">
        <v>0</v>
      </c>
      <c r="F14" s="56">
        <f t="shared" si="3"/>
        <v>0</v>
      </c>
      <c r="G14" s="55">
        <v>3292</v>
      </c>
      <c r="H14" s="56">
        <f t="shared" si="3"/>
        <v>100</v>
      </c>
      <c r="I14" s="55">
        <v>3292</v>
      </c>
      <c r="J14" s="56">
        <f t="shared" si="0"/>
        <v>100</v>
      </c>
      <c r="K14" s="55">
        <v>1588</v>
      </c>
      <c r="L14" s="55">
        <v>0</v>
      </c>
      <c r="M14" s="56">
        <f t="shared" si="4"/>
        <v>0</v>
      </c>
      <c r="N14" s="55">
        <v>0</v>
      </c>
      <c r="O14" s="56">
        <f t="shared" si="4"/>
        <v>0</v>
      </c>
      <c r="P14" s="55">
        <v>1588</v>
      </c>
      <c r="Q14" s="56">
        <f t="shared" si="1"/>
        <v>100</v>
      </c>
      <c r="R14" s="55">
        <v>1588</v>
      </c>
      <c r="S14" s="56">
        <f t="shared" si="2"/>
        <v>100</v>
      </c>
      <c r="T14" s="55">
        <v>0</v>
      </c>
      <c r="U14" s="56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</row>
    <row r="15" spans="1:29" ht="13.5" customHeight="1" thickTop="1">
      <c r="A15" s="74"/>
      <c r="B15" s="41"/>
      <c r="C15" s="42" t="s">
        <v>78</v>
      </c>
      <c r="D15" s="42">
        <f>SUM(D8:D14)</f>
        <v>110629</v>
      </c>
      <c r="E15" s="42">
        <f aca="true" t="shared" si="5" ref="E15:N15">SUM(E8:E14)</f>
        <v>22520</v>
      </c>
      <c r="F15" s="66">
        <f t="shared" si="3"/>
        <v>20.356326098943313</v>
      </c>
      <c r="G15" s="42">
        <f t="shared" si="5"/>
        <v>88109</v>
      </c>
      <c r="H15" s="66">
        <f t="shared" si="3"/>
        <v>79.64367390105669</v>
      </c>
      <c r="I15" s="42">
        <f t="shared" si="5"/>
        <v>47624</v>
      </c>
      <c r="J15" s="66">
        <f t="shared" si="0"/>
        <v>43.04838695098031</v>
      </c>
      <c r="K15" s="42">
        <f t="shared" si="5"/>
        <v>72213</v>
      </c>
      <c r="L15" s="42">
        <f t="shared" si="5"/>
        <v>27255</v>
      </c>
      <c r="M15" s="66">
        <f>L15/$K15*100</f>
        <v>37.742511736114</v>
      </c>
      <c r="N15" s="42">
        <f t="shared" si="5"/>
        <v>27255</v>
      </c>
      <c r="O15" s="66">
        <f t="shared" si="4"/>
        <v>37.742511736114</v>
      </c>
      <c r="P15" s="30">
        <f>SUM(P8:P14)</f>
        <v>44958</v>
      </c>
      <c r="Q15" s="66">
        <f t="shared" si="1"/>
        <v>62.25748826388601</v>
      </c>
      <c r="R15" s="42">
        <f>SUM(R8:R14)</f>
        <v>24431</v>
      </c>
      <c r="S15" s="66">
        <f t="shared" si="2"/>
        <v>33.83185852962763</v>
      </c>
      <c r="T15" s="30">
        <v>0</v>
      </c>
      <c r="U15" s="31">
        <v>0</v>
      </c>
      <c r="V15" s="30">
        <v>0</v>
      </c>
      <c r="W15" s="30">
        <v>0</v>
      </c>
      <c r="X15" s="30">
        <f aca="true" t="shared" si="6" ref="X15:AC15">+SUM(X8:X14)</f>
        <v>1</v>
      </c>
      <c r="Y15" s="30">
        <f t="shared" si="6"/>
        <v>60</v>
      </c>
      <c r="Z15" s="30">
        <f t="shared" si="6"/>
        <v>1</v>
      </c>
      <c r="AA15" s="30">
        <f t="shared" si="6"/>
        <v>100</v>
      </c>
      <c r="AB15" s="30">
        <f t="shared" si="6"/>
        <v>0</v>
      </c>
      <c r="AC15" s="30">
        <f t="shared" si="6"/>
        <v>0</v>
      </c>
    </row>
    <row r="16" spans="1:29" ht="13.5" customHeight="1">
      <c r="A16" s="74"/>
      <c r="B16" s="45"/>
      <c r="C16" s="46"/>
      <c r="D16" s="46"/>
      <c r="E16" s="46"/>
      <c r="F16" s="67"/>
      <c r="G16" s="46"/>
      <c r="H16" s="67"/>
      <c r="I16" s="46"/>
      <c r="J16" s="67"/>
      <c r="K16" s="46"/>
      <c r="L16" s="46"/>
      <c r="M16" s="67"/>
      <c r="N16" s="46"/>
      <c r="O16" s="67"/>
      <c r="P16" s="32"/>
      <c r="Q16" s="67"/>
      <c r="R16" s="46"/>
      <c r="S16" s="67"/>
      <c r="T16" s="32">
        <v>0</v>
      </c>
      <c r="U16" s="33">
        <v>0</v>
      </c>
      <c r="V16" s="32">
        <v>0</v>
      </c>
      <c r="W16" s="32">
        <v>0</v>
      </c>
      <c r="X16" s="32"/>
      <c r="Y16" s="32"/>
      <c r="Z16" s="32"/>
      <c r="AA16" s="32"/>
      <c r="AB16" s="32"/>
      <c r="AC16" s="32"/>
    </row>
    <row r="17" spans="1:29" s="50" customFormat="1" ht="13.5" customHeight="1">
      <c r="A17" s="74" t="s">
        <v>79</v>
      </c>
      <c r="B17" s="49">
        <v>3</v>
      </c>
      <c r="C17" s="49" t="s">
        <v>4</v>
      </c>
      <c r="D17" s="49">
        <v>65500</v>
      </c>
      <c r="E17" s="49">
        <v>0</v>
      </c>
      <c r="F17" s="48">
        <f t="shared" si="3"/>
        <v>0</v>
      </c>
      <c r="G17" s="49">
        <v>65500</v>
      </c>
      <c r="H17" s="48">
        <f t="shared" si="3"/>
        <v>100</v>
      </c>
      <c r="I17" s="49">
        <v>0</v>
      </c>
      <c r="J17" s="48">
        <f>I17/$D17*100</f>
        <v>0</v>
      </c>
      <c r="K17" s="49">
        <v>35190</v>
      </c>
      <c r="L17" s="49">
        <v>14100</v>
      </c>
      <c r="M17" s="48">
        <f t="shared" si="4"/>
        <v>40.068201193520885</v>
      </c>
      <c r="N17" s="49">
        <v>14100</v>
      </c>
      <c r="O17" s="48">
        <f t="shared" si="4"/>
        <v>40.068201193520885</v>
      </c>
      <c r="P17" s="49">
        <v>21090</v>
      </c>
      <c r="Q17" s="48">
        <f>P17/$K17*100</f>
        <v>59.93179880647911</v>
      </c>
      <c r="R17" s="49">
        <v>19090</v>
      </c>
      <c r="S17" s="48">
        <f>R17/$K17*100</f>
        <v>54.248366013071895</v>
      </c>
      <c r="T17" s="47">
        <v>6</v>
      </c>
      <c r="U17" s="57">
        <v>4.7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</row>
    <row r="18" spans="1:29" s="50" customFormat="1" ht="13.5" customHeight="1">
      <c r="A18" s="74"/>
      <c r="B18" s="51">
        <v>44</v>
      </c>
      <c r="C18" s="51" t="s">
        <v>29</v>
      </c>
      <c r="D18" s="51">
        <v>15200</v>
      </c>
      <c r="E18" s="51">
        <v>8200</v>
      </c>
      <c r="F18" s="52">
        <f t="shared" si="3"/>
        <v>53.94736842105263</v>
      </c>
      <c r="G18" s="51">
        <v>7000</v>
      </c>
      <c r="H18" s="52">
        <f t="shared" si="3"/>
        <v>46.05263157894737</v>
      </c>
      <c r="I18" s="51">
        <v>7000</v>
      </c>
      <c r="J18" s="52">
        <f>I18/$D18*100</f>
        <v>46.05263157894737</v>
      </c>
      <c r="K18" s="51">
        <v>7474</v>
      </c>
      <c r="L18" s="51">
        <v>500</v>
      </c>
      <c r="M18" s="52">
        <f t="shared" si="4"/>
        <v>6.689858175006689</v>
      </c>
      <c r="N18" s="51">
        <v>500</v>
      </c>
      <c r="O18" s="52">
        <f t="shared" si="4"/>
        <v>6.689858175006689</v>
      </c>
      <c r="P18" s="51">
        <v>6974</v>
      </c>
      <c r="Q18" s="52">
        <f>P18/$K18*100</f>
        <v>93.31014182499331</v>
      </c>
      <c r="R18" s="51">
        <v>6974</v>
      </c>
      <c r="S18" s="52">
        <f>R18/$K18*100</f>
        <v>93.31014182499331</v>
      </c>
      <c r="T18" s="51">
        <v>0</v>
      </c>
      <c r="U18" s="52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</row>
    <row r="19" spans="1:29" s="50" customFormat="1" ht="13.5" customHeight="1">
      <c r="A19" s="74"/>
      <c r="B19" s="51">
        <v>67</v>
      </c>
      <c r="C19" s="51" t="s">
        <v>47</v>
      </c>
      <c r="D19" s="51">
        <v>8000</v>
      </c>
      <c r="E19" s="51">
        <v>0</v>
      </c>
      <c r="F19" s="52">
        <f t="shared" si="3"/>
        <v>0</v>
      </c>
      <c r="G19" s="51">
        <v>8000</v>
      </c>
      <c r="H19" s="52">
        <f t="shared" si="3"/>
        <v>100</v>
      </c>
      <c r="I19" s="51">
        <v>8000</v>
      </c>
      <c r="J19" s="52">
        <f>I19/$D19*100</f>
        <v>100</v>
      </c>
      <c r="K19" s="51">
        <v>8000</v>
      </c>
      <c r="L19" s="51">
        <v>0</v>
      </c>
      <c r="M19" s="52">
        <f t="shared" si="4"/>
        <v>0</v>
      </c>
      <c r="N19" s="51">
        <v>500</v>
      </c>
      <c r="O19" s="52">
        <f t="shared" si="4"/>
        <v>6.25</v>
      </c>
      <c r="P19" s="51">
        <v>7500</v>
      </c>
      <c r="Q19" s="52">
        <f>P19/$K19*100</f>
        <v>93.75</v>
      </c>
      <c r="R19" s="51">
        <v>7500</v>
      </c>
      <c r="S19" s="52">
        <f>R19/$K19*100</f>
        <v>93.75</v>
      </c>
      <c r="T19" s="51">
        <v>0</v>
      </c>
      <c r="U19" s="52">
        <v>0</v>
      </c>
      <c r="V19" s="51">
        <v>2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</row>
    <row r="20" spans="1:29" s="50" customFormat="1" ht="13.5" customHeight="1" thickBot="1">
      <c r="A20" s="74"/>
      <c r="B20" s="55">
        <v>53</v>
      </c>
      <c r="C20" s="55" t="s">
        <v>36</v>
      </c>
      <c r="D20" s="55">
        <v>13400</v>
      </c>
      <c r="E20" s="55">
        <v>0</v>
      </c>
      <c r="F20" s="56">
        <f t="shared" si="3"/>
        <v>0</v>
      </c>
      <c r="G20" s="55">
        <v>13400</v>
      </c>
      <c r="H20" s="56">
        <f t="shared" si="3"/>
        <v>100</v>
      </c>
      <c r="I20" s="55">
        <v>13400</v>
      </c>
      <c r="J20" s="56">
        <f>I20/$D20*100</f>
        <v>100</v>
      </c>
      <c r="K20" s="55">
        <v>19278</v>
      </c>
      <c r="L20" s="55">
        <v>0</v>
      </c>
      <c r="M20" s="56">
        <f t="shared" si="4"/>
        <v>0</v>
      </c>
      <c r="N20" s="55">
        <v>0</v>
      </c>
      <c r="O20" s="56">
        <f t="shared" si="4"/>
        <v>0</v>
      </c>
      <c r="P20" s="55">
        <v>19278</v>
      </c>
      <c r="Q20" s="56">
        <f>P20/$K20*100</f>
        <v>100</v>
      </c>
      <c r="R20" s="55">
        <v>19278</v>
      </c>
      <c r="S20" s="56">
        <f>R20/$K20*100</f>
        <v>100</v>
      </c>
      <c r="T20" s="55">
        <v>1</v>
      </c>
      <c r="U20" s="56">
        <v>4.4</v>
      </c>
      <c r="V20" s="55">
        <v>19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</row>
    <row r="21" spans="1:29" ht="13.5" customHeight="1" thickTop="1">
      <c r="A21" s="74"/>
      <c r="B21" s="41"/>
      <c r="C21" s="42" t="s">
        <v>78</v>
      </c>
      <c r="D21" s="42">
        <f>SUM(D17:D20)</f>
        <v>102100</v>
      </c>
      <c r="E21" s="42">
        <f aca="true" t="shared" si="7" ref="E21:N21">SUM(E17:E20)</f>
        <v>8200</v>
      </c>
      <c r="F21" s="66">
        <f t="shared" si="3"/>
        <v>8.03134182174339</v>
      </c>
      <c r="G21" s="42">
        <f t="shared" si="7"/>
        <v>93900</v>
      </c>
      <c r="H21" s="66">
        <f t="shared" si="3"/>
        <v>91.96865817825662</v>
      </c>
      <c r="I21" s="42">
        <f t="shared" si="7"/>
        <v>28400</v>
      </c>
      <c r="J21" s="66">
        <f>I21/$D21*100</f>
        <v>27.815866797257588</v>
      </c>
      <c r="K21" s="42">
        <f t="shared" si="7"/>
        <v>69942</v>
      </c>
      <c r="L21" s="42">
        <f t="shared" si="7"/>
        <v>14600</v>
      </c>
      <c r="M21" s="66">
        <f t="shared" si="4"/>
        <v>20.874438820737183</v>
      </c>
      <c r="N21" s="42">
        <f t="shared" si="7"/>
        <v>15100</v>
      </c>
      <c r="O21" s="66">
        <f t="shared" si="4"/>
        <v>21.58931686254325</v>
      </c>
      <c r="P21" s="30">
        <f>SUM(P17:P20)</f>
        <v>54842</v>
      </c>
      <c r="Q21" s="66">
        <f>P21/$K21*100</f>
        <v>78.41068313745674</v>
      </c>
      <c r="R21" s="42">
        <f>SUM(R17:R20)</f>
        <v>52842</v>
      </c>
      <c r="S21" s="66">
        <f>R21/$K21*100</f>
        <v>75.55117097023248</v>
      </c>
      <c r="T21" s="30">
        <f aca="true" t="shared" si="8" ref="T21:AC21">+SUM(T17:T20)</f>
        <v>7</v>
      </c>
      <c r="U21" s="31">
        <f t="shared" si="8"/>
        <v>9.100000000000001</v>
      </c>
      <c r="V21" s="30">
        <f t="shared" si="8"/>
        <v>21</v>
      </c>
      <c r="W21" s="30">
        <f t="shared" si="8"/>
        <v>0</v>
      </c>
      <c r="X21" s="30">
        <f t="shared" si="8"/>
        <v>0</v>
      </c>
      <c r="Y21" s="30">
        <f t="shared" si="8"/>
        <v>0</v>
      </c>
      <c r="Z21" s="30">
        <f t="shared" si="8"/>
        <v>0</v>
      </c>
      <c r="AA21" s="30">
        <f t="shared" si="8"/>
        <v>0</v>
      </c>
      <c r="AB21" s="30">
        <f t="shared" si="8"/>
        <v>0</v>
      </c>
      <c r="AC21" s="30">
        <f t="shared" si="8"/>
        <v>0</v>
      </c>
    </row>
    <row r="22" spans="1:29" ht="13.5" customHeight="1">
      <c r="A22" s="74"/>
      <c r="B22" s="45"/>
      <c r="C22" s="46"/>
      <c r="D22" s="46"/>
      <c r="E22" s="46"/>
      <c r="F22" s="67"/>
      <c r="G22" s="46"/>
      <c r="H22" s="67"/>
      <c r="I22" s="46"/>
      <c r="J22" s="67"/>
      <c r="K22" s="46"/>
      <c r="L22" s="46"/>
      <c r="M22" s="67"/>
      <c r="N22" s="46"/>
      <c r="O22" s="67"/>
      <c r="P22" s="32"/>
      <c r="Q22" s="67"/>
      <c r="R22" s="46"/>
      <c r="S22" s="67"/>
      <c r="T22" s="32"/>
      <c r="U22" s="33"/>
      <c r="V22" s="32"/>
      <c r="W22" s="32"/>
      <c r="X22" s="32"/>
      <c r="Y22" s="32"/>
      <c r="Z22" s="32"/>
      <c r="AA22" s="32"/>
      <c r="AB22" s="32"/>
      <c r="AC22" s="32"/>
    </row>
    <row r="23" spans="1:29" s="50" customFormat="1" ht="13.5" customHeight="1">
      <c r="A23" s="74" t="s">
        <v>65</v>
      </c>
      <c r="B23" s="49">
        <v>14</v>
      </c>
      <c r="C23" s="49" t="s">
        <v>11</v>
      </c>
      <c r="D23" s="49">
        <v>35000</v>
      </c>
      <c r="E23" s="49">
        <v>0</v>
      </c>
      <c r="F23" s="48">
        <f t="shared" si="3"/>
        <v>0</v>
      </c>
      <c r="G23" s="49">
        <v>35000</v>
      </c>
      <c r="H23" s="48">
        <f t="shared" si="3"/>
        <v>100</v>
      </c>
      <c r="I23" s="49">
        <v>0</v>
      </c>
      <c r="J23" s="48">
        <f aca="true" t="shared" si="9" ref="J23:J36">I23/$D23*100</f>
        <v>0</v>
      </c>
      <c r="K23" s="49">
        <v>13986</v>
      </c>
      <c r="L23" s="49">
        <v>4841</v>
      </c>
      <c r="M23" s="48">
        <f t="shared" si="4"/>
        <v>34.613184613184615</v>
      </c>
      <c r="N23" s="49">
        <v>4841</v>
      </c>
      <c r="O23" s="48">
        <f t="shared" si="4"/>
        <v>34.613184613184615</v>
      </c>
      <c r="P23" s="49">
        <v>9145</v>
      </c>
      <c r="Q23" s="48">
        <f aca="true" t="shared" si="10" ref="Q23:Q36">P23/$K23*100</f>
        <v>65.38681538681539</v>
      </c>
      <c r="R23" s="49">
        <v>5780</v>
      </c>
      <c r="S23" s="48">
        <f aca="true" t="shared" si="11" ref="S23:S36">R23/$K23*100</f>
        <v>41.32704132704133</v>
      </c>
      <c r="T23" s="47">
        <v>3</v>
      </c>
      <c r="U23" s="48">
        <v>0</v>
      </c>
      <c r="V23" s="47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</row>
    <row r="24" spans="1:29" s="50" customFormat="1" ht="13.5" customHeight="1">
      <c r="A24" s="74"/>
      <c r="B24" s="51">
        <v>5</v>
      </c>
      <c r="C24" s="51" t="s">
        <v>6</v>
      </c>
      <c r="D24" s="51">
        <v>42400</v>
      </c>
      <c r="E24" s="51">
        <v>0</v>
      </c>
      <c r="F24" s="52">
        <f t="shared" si="3"/>
        <v>0</v>
      </c>
      <c r="G24" s="51">
        <v>42400</v>
      </c>
      <c r="H24" s="52">
        <f t="shared" si="3"/>
        <v>100</v>
      </c>
      <c r="I24" s="51">
        <v>42400</v>
      </c>
      <c r="J24" s="52">
        <f t="shared" si="9"/>
        <v>100</v>
      </c>
      <c r="K24" s="51">
        <v>17638</v>
      </c>
      <c r="L24" s="51">
        <v>8450</v>
      </c>
      <c r="M24" s="52">
        <f t="shared" si="4"/>
        <v>47.90792606871527</v>
      </c>
      <c r="N24" s="51">
        <v>8450</v>
      </c>
      <c r="O24" s="52">
        <f t="shared" si="4"/>
        <v>47.90792606871527</v>
      </c>
      <c r="P24" s="51">
        <v>9188</v>
      </c>
      <c r="Q24" s="52">
        <f t="shared" si="10"/>
        <v>52.09207393128472</v>
      </c>
      <c r="R24" s="51">
        <v>9188</v>
      </c>
      <c r="S24" s="52">
        <f t="shared" si="11"/>
        <v>52.09207393128472</v>
      </c>
      <c r="T24" s="53">
        <v>6</v>
      </c>
      <c r="U24" s="54">
        <v>9</v>
      </c>
      <c r="V24" s="53">
        <v>1</v>
      </c>
      <c r="W24" s="53">
        <v>208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</row>
    <row r="25" spans="1:29" s="50" customFormat="1" ht="13.5" customHeight="1">
      <c r="A25" s="74"/>
      <c r="B25" s="51">
        <v>45</v>
      </c>
      <c r="C25" s="51" t="s">
        <v>30</v>
      </c>
      <c r="D25" s="51">
        <v>31800</v>
      </c>
      <c r="E25" s="51">
        <v>2199</v>
      </c>
      <c r="F25" s="52">
        <f t="shared" si="3"/>
        <v>6.915094339622642</v>
      </c>
      <c r="G25" s="51">
        <v>29601</v>
      </c>
      <c r="H25" s="52">
        <f t="shared" si="3"/>
        <v>93.08490566037736</v>
      </c>
      <c r="I25" s="51">
        <v>2158</v>
      </c>
      <c r="J25" s="52">
        <f t="shared" si="9"/>
        <v>6.786163522012578</v>
      </c>
      <c r="K25" s="51">
        <v>18706</v>
      </c>
      <c r="L25" s="51">
        <v>1500</v>
      </c>
      <c r="M25" s="52">
        <f t="shared" si="4"/>
        <v>8.018817491713888</v>
      </c>
      <c r="N25" s="51">
        <v>1500</v>
      </c>
      <c r="O25" s="52">
        <f t="shared" si="4"/>
        <v>8.018817491713888</v>
      </c>
      <c r="P25" s="51">
        <v>17206</v>
      </c>
      <c r="Q25" s="52">
        <f t="shared" si="10"/>
        <v>91.98118250828611</v>
      </c>
      <c r="R25" s="51">
        <v>1046</v>
      </c>
      <c r="S25" s="52">
        <f t="shared" si="11"/>
        <v>5.591788730888485</v>
      </c>
      <c r="T25" s="51">
        <v>5</v>
      </c>
      <c r="U25" s="52">
        <v>0.1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</row>
    <row r="26" spans="1:29" s="50" customFormat="1" ht="13.5" customHeight="1">
      <c r="A26" s="74"/>
      <c r="B26" s="51">
        <v>55</v>
      </c>
      <c r="C26" s="51" t="s">
        <v>38</v>
      </c>
      <c r="D26" s="51">
        <v>5400</v>
      </c>
      <c r="E26" s="51">
        <v>0</v>
      </c>
      <c r="F26" s="52">
        <f t="shared" si="3"/>
        <v>0</v>
      </c>
      <c r="G26" s="51">
        <v>5400</v>
      </c>
      <c r="H26" s="52">
        <f t="shared" si="3"/>
        <v>100</v>
      </c>
      <c r="I26" s="51">
        <v>0</v>
      </c>
      <c r="J26" s="52">
        <f t="shared" si="9"/>
        <v>0</v>
      </c>
      <c r="K26" s="51">
        <v>1407</v>
      </c>
      <c r="L26" s="51">
        <v>0</v>
      </c>
      <c r="M26" s="52">
        <f t="shared" si="4"/>
        <v>0</v>
      </c>
      <c r="N26" s="51">
        <v>0</v>
      </c>
      <c r="O26" s="52">
        <f t="shared" si="4"/>
        <v>0</v>
      </c>
      <c r="P26" s="51">
        <v>1407</v>
      </c>
      <c r="Q26" s="52">
        <f t="shared" si="10"/>
        <v>100</v>
      </c>
      <c r="R26" s="51">
        <v>0</v>
      </c>
      <c r="S26" s="52">
        <f t="shared" si="11"/>
        <v>0</v>
      </c>
      <c r="T26" s="51">
        <v>0</v>
      </c>
      <c r="U26" s="52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</row>
    <row r="27" spans="1:29" s="50" customFormat="1" ht="13.5" customHeight="1">
      <c r="A27" s="74"/>
      <c r="B27" s="51">
        <v>65</v>
      </c>
      <c r="C27" s="51" t="s">
        <v>45</v>
      </c>
      <c r="D27" s="51">
        <v>4100</v>
      </c>
      <c r="E27" s="51">
        <v>0</v>
      </c>
      <c r="F27" s="52">
        <f t="shared" si="3"/>
        <v>0</v>
      </c>
      <c r="G27" s="51">
        <v>4100</v>
      </c>
      <c r="H27" s="52">
        <f t="shared" si="3"/>
        <v>100</v>
      </c>
      <c r="I27" s="51">
        <v>325</v>
      </c>
      <c r="J27" s="52">
        <f t="shared" si="9"/>
        <v>7.926829268292683</v>
      </c>
      <c r="K27" s="51">
        <v>993</v>
      </c>
      <c r="L27" s="51">
        <v>0</v>
      </c>
      <c r="M27" s="52">
        <f t="shared" si="4"/>
        <v>0</v>
      </c>
      <c r="N27" s="51">
        <v>0</v>
      </c>
      <c r="O27" s="52">
        <f t="shared" si="4"/>
        <v>0</v>
      </c>
      <c r="P27" s="51">
        <v>993</v>
      </c>
      <c r="Q27" s="52">
        <f t="shared" si="10"/>
        <v>100</v>
      </c>
      <c r="R27" s="51">
        <v>103</v>
      </c>
      <c r="S27" s="52">
        <f t="shared" si="11"/>
        <v>10.372608257804632</v>
      </c>
      <c r="T27" s="51">
        <v>0</v>
      </c>
      <c r="U27" s="52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</row>
    <row r="28" spans="1:29" s="50" customFormat="1" ht="13.5" customHeight="1">
      <c r="A28" s="74"/>
      <c r="B28" s="51">
        <v>17</v>
      </c>
      <c r="C28" s="51" t="s">
        <v>13</v>
      </c>
      <c r="D28" s="51">
        <v>11550</v>
      </c>
      <c r="E28" s="51">
        <v>10000</v>
      </c>
      <c r="F28" s="52">
        <f t="shared" si="3"/>
        <v>86.58008658008657</v>
      </c>
      <c r="G28" s="51">
        <v>1550</v>
      </c>
      <c r="H28" s="52">
        <f t="shared" si="3"/>
        <v>13.41991341991342</v>
      </c>
      <c r="I28" s="51">
        <v>1550</v>
      </c>
      <c r="J28" s="52">
        <f t="shared" si="9"/>
        <v>13.41991341991342</v>
      </c>
      <c r="K28" s="51">
        <v>6250</v>
      </c>
      <c r="L28" s="51">
        <v>0</v>
      </c>
      <c r="M28" s="52">
        <f t="shared" si="4"/>
        <v>0</v>
      </c>
      <c r="N28" s="51">
        <v>0</v>
      </c>
      <c r="O28" s="52">
        <f t="shared" si="4"/>
        <v>0</v>
      </c>
      <c r="P28" s="51">
        <v>6250</v>
      </c>
      <c r="Q28" s="52">
        <f t="shared" si="10"/>
        <v>100</v>
      </c>
      <c r="R28" s="51">
        <v>2320</v>
      </c>
      <c r="S28" s="52">
        <f t="shared" si="11"/>
        <v>37.12</v>
      </c>
      <c r="T28" s="51">
        <v>1</v>
      </c>
      <c r="U28" s="52">
        <v>7.5</v>
      </c>
      <c r="V28" s="51">
        <v>1</v>
      </c>
      <c r="W28" s="51">
        <v>90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</row>
    <row r="29" spans="1:29" s="50" customFormat="1" ht="13.5" customHeight="1">
      <c r="A29" s="74"/>
      <c r="B29" s="51">
        <v>58</v>
      </c>
      <c r="C29" s="51" t="s">
        <v>41</v>
      </c>
      <c r="D29" s="51">
        <v>20600</v>
      </c>
      <c r="E29" s="51">
        <v>9580</v>
      </c>
      <c r="F29" s="52">
        <f t="shared" si="3"/>
        <v>46.504854368932044</v>
      </c>
      <c r="G29" s="51">
        <v>11020</v>
      </c>
      <c r="H29" s="52">
        <f t="shared" si="3"/>
        <v>53.49514563106796</v>
      </c>
      <c r="I29" s="51">
        <v>3180</v>
      </c>
      <c r="J29" s="52">
        <f t="shared" si="9"/>
        <v>15.436893203883495</v>
      </c>
      <c r="K29" s="51">
        <v>24521</v>
      </c>
      <c r="L29" s="51">
        <v>10620</v>
      </c>
      <c r="M29" s="52">
        <f t="shared" si="4"/>
        <v>43.309816076016475</v>
      </c>
      <c r="N29" s="51">
        <v>10620</v>
      </c>
      <c r="O29" s="52">
        <f t="shared" si="4"/>
        <v>43.309816076016475</v>
      </c>
      <c r="P29" s="51">
        <v>13901</v>
      </c>
      <c r="Q29" s="52">
        <f t="shared" si="10"/>
        <v>56.690183923983525</v>
      </c>
      <c r="R29" s="51">
        <v>10536</v>
      </c>
      <c r="S29" s="52">
        <f t="shared" si="11"/>
        <v>42.96725255903103</v>
      </c>
      <c r="T29" s="51">
        <v>0</v>
      </c>
      <c r="U29" s="52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</row>
    <row r="30" spans="1:29" s="50" customFormat="1" ht="13.5" customHeight="1">
      <c r="A30" s="74"/>
      <c r="B30" s="51">
        <v>56</v>
      </c>
      <c r="C30" s="51" t="s">
        <v>39</v>
      </c>
      <c r="D30" s="51">
        <v>3750</v>
      </c>
      <c r="E30" s="51">
        <v>0</v>
      </c>
      <c r="F30" s="52">
        <f t="shared" si="3"/>
        <v>0</v>
      </c>
      <c r="G30" s="51">
        <v>3750</v>
      </c>
      <c r="H30" s="52">
        <f t="shared" si="3"/>
        <v>100</v>
      </c>
      <c r="I30" s="51">
        <v>3750</v>
      </c>
      <c r="J30" s="52">
        <f t="shared" si="9"/>
        <v>100</v>
      </c>
      <c r="K30" s="51">
        <v>3372</v>
      </c>
      <c r="L30" s="51">
        <v>0</v>
      </c>
      <c r="M30" s="52">
        <f t="shared" si="4"/>
        <v>0</v>
      </c>
      <c r="N30" s="51">
        <v>0</v>
      </c>
      <c r="O30" s="52">
        <f t="shared" si="4"/>
        <v>0</v>
      </c>
      <c r="P30" s="51">
        <v>3372</v>
      </c>
      <c r="Q30" s="52">
        <f t="shared" si="10"/>
        <v>100</v>
      </c>
      <c r="R30" s="51">
        <v>3372</v>
      </c>
      <c r="S30" s="52">
        <f t="shared" si="11"/>
        <v>100</v>
      </c>
      <c r="T30" s="51">
        <v>0</v>
      </c>
      <c r="U30" s="52">
        <v>0</v>
      </c>
      <c r="V30" s="51">
        <v>1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</row>
    <row r="31" spans="1:29" s="50" customFormat="1" ht="13.5" customHeight="1">
      <c r="A31" s="74"/>
      <c r="B31" s="51">
        <v>71</v>
      </c>
      <c r="C31" s="51" t="s">
        <v>50</v>
      </c>
      <c r="D31" s="51">
        <v>3200</v>
      </c>
      <c r="E31" s="51">
        <v>0</v>
      </c>
      <c r="F31" s="52">
        <f t="shared" si="3"/>
        <v>0</v>
      </c>
      <c r="G31" s="51">
        <v>3200</v>
      </c>
      <c r="H31" s="52">
        <f t="shared" si="3"/>
        <v>100</v>
      </c>
      <c r="I31" s="51">
        <v>3200</v>
      </c>
      <c r="J31" s="52">
        <f t="shared" si="9"/>
        <v>100</v>
      </c>
      <c r="K31" s="51">
        <v>2866</v>
      </c>
      <c r="L31" s="51">
        <v>0</v>
      </c>
      <c r="M31" s="52">
        <f t="shared" si="4"/>
        <v>0</v>
      </c>
      <c r="N31" s="51">
        <v>0</v>
      </c>
      <c r="O31" s="52">
        <f t="shared" si="4"/>
        <v>0</v>
      </c>
      <c r="P31" s="51">
        <v>2866</v>
      </c>
      <c r="Q31" s="52">
        <f t="shared" si="10"/>
        <v>100</v>
      </c>
      <c r="R31" s="51">
        <v>2866</v>
      </c>
      <c r="S31" s="52">
        <f t="shared" si="11"/>
        <v>100</v>
      </c>
      <c r="T31" s="53">
        <v>7</v>
      </c>
      <c r="U31" s="54">
        <v>1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</row>
    <row r="32" spans="1:29" s="50" customFormat="1" ht="13.5" customHeight="1">
      <c r="A32" s="74"/>
      <c r="B32" s="51">
        <v>78</v>
      </c>
      <c r="C32" s="51" t="s">
        <v>55</v>
      </c>
      <c r="D32" s="51">
        <v>4450</v>
      </c>
      <c r="E32" s="51">
        <v>0</v>
      </c>
      <c r="F32" s="52">
        <f t="shared" si="3"/>
        <v>0</v>
      </c>
      <c r="G32" s="51">
        <v>4450</v>
      </c>
      <c r="H32" s="52">
        <f t="shared" si="3"/>
        <v>100</v>
      </c>
      <c r="I32" s="51">
        <v>4450</v>
      </c>
      <c r="J32" s="52">
        <f t="shared" si="9"/>
        <v>100</v>
      </c>
      <c r="K32" s="51">
        <v>2919</v>
      </c>
      <c r="L32" s="51">
        <v>0</v>
      </c>
      <c r="M32" s="52">
        <f t="shared" si="4"/>
        <v>0</v>
      </c>
      <c r="N32" s="51">
        <v>0</v>
      </c>
      <c r="O32" s="52">
        <f t="shared" si="4"/>
        <v>0</v>
      </c>
      <c r="P32" s="51">
        <v>2919</v>
      </c>
      <c r="Q32" s="52">
        <f t="shared" si="10"/>
        <v>100</v>
      </c>
      <c r="R32" s="51">
        <v>2919</v>
      </c>
      <c r="S32" s="52">
        <f t="shared" si="11"/>
        <v>100</v>
      </c>
      <c r="T32" s="51">
        <v>0</v>
      </c>
      <c r="U32" s="52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</row>
    <row r="33" spans="1:29" s="50" customFormat="1" ht="13.5" customHeight="1">
      <c r="A33" s="74"/>
      <c r="B33" s="51">
        <v>79</v>
      </c>
      <c r="C33" s="51" t="s">
        <v>56</v>
      </c>
      <c r="D33" s="51">
        <v>3098</v>
      </c>
      <c r="E33" s="51">
        <v>0</v>
      </c>
      <c r="F33" s="52">
        <f t="shared" si="3"/>
        <v>0</v>
      </c>
      <c r="G33" s="51">
        <v>3098</v>
      </c>
      <c r="H33" s="52">
        <f t="shared" si="3"/>
        <v>100</v>
      </c>
      <c r="I33" s="51">
        <v>3098</v>
      </c>
      <c r="J33" s="52">
        <f t="shared" si="9"/>
        <v>100</v>
      </c>
      <c r="K33" s="51">
        <v>1190</v>
      </c>
      <c r="L33" s="51">
        <v>0</v>
      </c>
      <c r="M33" s="52">
        <f t="shared" si="4"/>
        <v>0</v>
      </c>
      <c r="N33" s="51">
        <v>0</v>
      </c>
      <c r="O33" s="52">
        <f t="shared" si="4"/>
        <v>0</v>
      </c>
      <c r="P33" s="51">
        <v>1190</v>
      </c>
      <c r="Q33" s="52">
        <f t="shared" si="10"/>
        <v>100</v>
      </c>
      <c r="R33" s="51">
        <v>1190</v>
      </c>
      <c r="S33" s="52">
        <f t="shared" si="11"/>
        <v>100</v>
      </c>
      <c r="T33" s="51">
        <v>0</v>
      </c>
      <c r="U33" s="52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</row>
    <row r="34" spans="1:29" s="50" customFormat="1" ht="13.5" customHeight="1">
      <c r="A34" s="74"/>
      <c r="B34" s="51">
        <v>80</v>
      </c>
      <c r="C34" s="51" t="s">
        <v>57</v>
      </c>
      <c r="D34" s="51">
        <v>3089</v>
      </c>
      <c r="E34" s="51">
        <v>0</v>
      </c>
      <c r="F34" s="52">
        <f t="shared" si="3"/>
        <v>0</v>
      </c>
      <c r="G34" s="51">
        <v>3089</v>
      </c>
      <c r="H34" s="52">
        <f t="shared" si="3"/>
        <v>100</v>
      </c>
      <c r="I34" s="51">
        <v>3089</v>
      </c>
      <c r="J34" s="52">
        <f t="shared" si="9"/>
        <v>100</v>
      </c>
      <c r="K34" s="51">
        <v>2370</v>
      </c>
      <c r="L34" s="51">
        <v>0</v>
      </c>
      <c r="M34" s="52">
        <f t="shared" si="4"/>
        <v>0</v>
      </c>
      <c r="N34" s="51">
        <v>0</v>
      </c>
      <c r="O34" s="52">
        <f t="shared" si="4"/>
        <v>0</v>
      </c>
      <c r="P34" s="51">
        <v>2370</v>
      </c>
      <c r="Q34" s="52">
        <f t="shared" si="10"/>
        <v>100</v>
      </c>
      <c r="R34" s="51">
        <v>2370</v>
      </c>
      <c r="S34" s="52">
        <f t="shared" si="11"/>
        <v>100</v>
      </c>
      <c r="T34" s="51">
        <v>7</v>
      </c>
      <c r="U34" s="52">
        <v>0</v>
      </c>
      <c r="V34" s="51">
        <v>1</v>
      </c>
      <c r="W34" s="51">
        <v>20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</row>
    <row r="35" spans="1:29" s="50" customFormat="1" ht="13.5" customHeight="1" thickBot="1">
      <c r="A35" s="74"/>
      <c r="B35" s="55">
        <v>85</v>
      </c>
      <c r="C35" s="55" t="s">
        <v>60</v>
      </c>
      <c r="D35" s="55">
        <v>2278</v>
      </c>
      <c r="E35" s="55">
        <v>0</v>
      </c>
      <c r="F35" s="56">
        <f t="shared" si="3"/>
        <v>0</v>
      </c>
      <c r="G35" s="55">
        <v>2278</v>
      </c>
      <c r="H35" s="56">
        <f t="shared" si="3"/>
        <v>100</v>
      </c>
      <c r="I35" s="55">
        <v>2278</v>
      </c>
      <c r="J35" s="56">
        <f t="shared" si="9"/>
        <v>100</v>
      </c>
      <c r="K35" s="55">
        <v>3190</v>
      </c>
      <c r="L35" s="55">
        <v>0</v>
      </c>
      <c r="M35" s="56">
        <f t="shared" si="4"/>
        <v>0</v>
      </c>
      <c r="N35" s="55">
        <v>0</v>
      </c>
      <c r="O35" s="56">
        <f t="shared" si="4"/>
        <v>0</v>
      </c>
      <c r="P35" s="55">
        <v>3190</v>
      </c>
      <c r="Q35" s="56">
        <f t="shared" si="10"/>
        <v>100</v>
      </c>
      <c r="R35" s="55">
        <v>3190</v>
      </c>
      <c r="S35" s="56">
        <f t="shared" si="11"/>
        <v>100</v>
      </c>
      <c r="T35" s="55">
        <v>0</v>
      </c>
      <c r="U35" s="56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</row>
    <row r="36" spans="1:29" ht="13.5" customHeight="1" thickTop="1">
      <c r="A36" s="74"/>
      <c r="B36" s="41"/>
      <c r="C36" s="42" t="s">
        <v>78</v>
      </c>
      <c r="D36" s="42">
        <f>SUM(D23:D35)</f>
        <v>170715</v>
      </c>
      <c r="E36" s="42">
        <f aca="true" t="shared" si="12" ref="E36:L36">SUM(E23:E35)</f>
        <v>21779</v>
      </c>
      <c r="F36" s="66">
        <f t="shared" si="3"/>
        <v>12.75751984301321</v>
      </c>
      <c r="G36" s="42">
        <f t="shared" si="12"/>
        <v>148936</v>
      </c>
      <c r="H36" s="66">
        <f t="shared" si="3"/>
        <v>87.24248015698679</v>
      </c>
      <c r="I36" s="42">
        <f t="shared" si="12"/>
        <v>69478</v>
      </c>
      <c r="J36" s="66">
        <f t="shared" si="9"/>
        <v>40.69823975631901</v>
      </c>
      <c r="K36" s="42">
        <f t="shared" si="12"/>
        <v>99408</v>
      </c>
      <c r="L36" s="42">
        <f t="shared" si="12"/>
        <v>25411</v>
      </c>
      <c r="M36" s="66">
        <f t="shared" si="4"/>
        <v>25.56232898760663</v>
      </c>
      <c r="N36" s="42">
        <f>SUM(N23:N35)</f>
        <v>25411</v>
      </c>
      <c r="O36" s="66">
        <f t="shared" si="4"/>
        <v>25.56232898760663</v>
      </c>
      <c r="P36" s="30">
        <f>SUM(P23:P35)</f>
        <v>73997</v>
      </c>
      <c r="Q36" s="66">
        <f t="shared" si="10"/>
        <v>74.43767101239337</v>
      </c>
      <c r="R36" s="42">
        <f>SUM(R23:R35)</f>
        <v>44880</v>
      </c>
      <c r="S36" s="66">
        <f t="shared" si="11"/>
        <v>45.147271849348144</v>
      </c>
      <c r="T36" s="30">
        <f aca="true" t="shared" si="13" ref="T36:AC36">+SUM(T23:T35)</f>
        <v>29</v>
      </c>
      <c r="U36" s="31">
        <f t="shared" si="13"/>
        <v>17.6</v>
      </c>
      <c r="V36" s="30">
        <f t="shared" si="13"/>
        <v>4</v>
      </c>
      <c r="W36" s="30">
        <f t="shared" si="13"/>
        <v>318</v>
      </c>
      <c r="X36" s="30">
        <f t="shared" si="13"/>
        <v>0</v>
      </c>
      <c r="Y36" s="30">
        <f t="shared" si="13"/>
        <v>0</v>
      </c>
      <c r="Z36" s="30">
        <f t="shared" si="13"/>
        <v>0</v>
      </c>
      <c r="AA36" s="30">
        <f t="shared" si="13"/>
        <v>0</v>
      </c>
      <c r="AB36" s="30">
        <f t="shared" si="13"/>
        <v>0</v>
      </c>
      <c r="AC36" s="30">
        <f t="shared" si="13"/>
        <v>0</v>
      </c>
    </row>
    <row r="37" spans="1:29" ht="13.5" customHeight="1">
      <c r="A37" s="74"/>
      <c r="B37" s="45"/>
      <c r="C37" s="46"/>
      <c r="D37" s="46"/>
      <c r="E37" s="46"/>
      <c r="F37" s="67"/>
      <c r="G37" s="46"/>
      <c r="H37" s="67"/>
      <c r="I37" s="46"/>
      <c r="J37" s="67"/>
      <c r="K37" s="46"/>
      <c r="L37" s="46"/>
      <c r="M37" s="67"/>
      <c r="N37" s="46"/>
      <c r="O37" s="67"/>
      <c r="P37" s="32"/>
      <c r="Q37" s="67"/>
      <c r="R37" s="46"/>
      <c r="S37" s="67"/>
      <c r="T37" s="32"/>
      <c r="U37" s="33"/>
      <c r="V37" s="32"/>
      <c r="W37" s="32"/>
      <c r="X37" s="32"/>
      <c r="Y37" s="32"/>
      <c r="Z37" s="32"/>
      <c r="AA37" s="32"/>
      <c r="AB37" s="32"/>
      <c r="AC37" s="32"/>
    </row>
    <row r="38" spans="1:29" s="50" customFormat="1" ht="13.5" customHeight="1">
      <c r="A38" s="74" t="s">
        <v>80</v>
      </c>
      <c r="B38" s="49">
        <v>35</v>
      </c>
      <c r="C38" s="49" t="s">
        <v>24</v>
      </c>
      <c r="D38" s="49">
        <v>32004</v>
      </c>
      <c r="E38" s="49">
        <v>2160</v>
      </c>
      <c r="F38" s="48">
        <f t="shared" si="3"/>
        <v>6.749156355455568</v>
      </c>
      <c r="G38" s="49">
        <v>29844</v>
      </c>
      <c r="H38" s="48">
        <f t="shared" si="3"/>
        <v>93.25084364454443</v>
      </c>
      <c r="I38" s="49">
        <v>29044</v>
      </c>
      <c r="J38" s="48">
        <f aca="true" t="shared" si="14" ref="J38:J46">I38/$D38*100</f>
        <v>90.75115610548681</v>
      </c>
      <c r="K38" s="49">
        <v>30122</v>
      </c>
      <c r="L38" s="49">
        <v>2136</v>
      </c>
      <c r="M38" s="48">
        <f t="shared" si="4"/>
        <v>7.091162605404687</v>
      </c>
      <c r="N38" s="49">
        <v>2974</v>
      </c>
      <c r="O38" s="48">
        <f t="shared" si="4"/>
        <v>9.873182391607463</v>
      </c>
      <c r="P38" s="49">
        <v>27148</v>
      </c>
      <c r="Q38" s="48">
        <f aca="true" t="shared" si="15" ref="Q38:Q46">P38/$K38*100</f>
        <v>90.12681760839254</v>
      </c>
      <c r="R38" s="49">
        <v>26743</v>
      </c>
      <c r="S38" s="48">
        <f aca="true" t="shared" si="16" ref="S38:S46">R38/$K38*100</f>
        <v>88.7822853728172</v>
      </c>
      <c r="T38" s="47">
        <v>13</v>
      </c>
      <c r="U38" s="57">
        <v>9.2</v>
      </c>
      <c r="V38" s="49">
        <v>2</v>
      </c>
      <c r="W38" s="49">
        <v>77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</row>
    <row r="39" spans="1:29" s="50" customFormat="1" ht="13.5" customHeight="1">
      <c r="A39" s="74"/>
      <c r="B39" s="51">
        <v>29</v>
      </c>
      <c r="C39" s="51" t="s">
        <v>21</v>
      </c>
      <c r="D39" s="51">
        <v>10851</v>
      </c>
      <c r="E39" s="51">
        <v>8421</v>
      </c>
      <c r="F39" s="52">
        <f t="shared" si="3"/>
        <v>77.60575062206249</v>
      </c>
      <c r="G39" s="51">
        <v>2430</v>
      </c>
      <c r="H39" s="52">
        <f t="shared" si="3"/>
        <v>22.394249377937516</v>
      </c>
      <c r="I39" s="51">
        <v>0</v>
      </c>
      <c r="J39" s="52">
        <f t="shared" si="14"/>
        <v>0</v>
      </c>
      <c r="K39" s="51">
        <v>10507</v>
      </c>
      <c r="L39" s="51">
        <v>7196</v>
      </c>
      <c r="M39" s="52">
        <f t="shared" si="4"/>
        <v>68.48767488341106</v>
      </c>
      <c r="N39" s="51">
        <v>7752</v>
      </c>
      <c r="O39" s="52">
        <f t="shared" si="4"/>
        <v>73.77938517179024</v>
      </c>
      <c r="P39" s="51">
        <v>2755</v>
      </c>
      <c r="Q39" s="52">
        <f t="shared" si="15"/>
        <v>26.220614828209765</v>
      </c>
      <c r="R39" s="51">
        <v>0</v>
      </c>
      <c r="S39" s="52">
        <f t="shared" si="16"/>
        <v>0</v>
      </c>
      <c r="T39" s="51">
        <v>3</v>
      </c>
      <c r="U39" s="52">
        <v>54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</row>
    <row r="40" spans="1:29" s="50" customFormat="1" ht="13.5" customHeight="1">
      <c r="A40" s="74"/>
      <c r="B40" s="51">
        <v>25</v>
      </c>
      <c r="C40" s="51" t="s">
        <v>18</v>
      </c>
      <c r="D40" s="51">
        <v>9900</v>
      </c>
      <c r="E40" s="51">
        <v>63</v>
      </c>
      <c r="F40" s="52">
        <f t="shared" si="3"/>
        <v>0.6363636363636364</v>
      </c>
      <c r="G40" s="51">
        <v>9837</v>
      </c>
      <c r="H40" s="52">
        <f t="shared" si="3"/>
        <v>99.36363636363636</v>
      </c>
      <c r="I40" s="51">
        <v>9837</v>
      </c>
      <c r="J40" s="52">
        <f t="shared" si="14"/>
        <v>99.36363636363636</v>
      </c>
      <c r="K40" s="51">
        <v>4706</v>
      </c>
      <c r="L40" s="51">
        <v>1508</v>
      </c>
      <c r="M40" s="52">
        <f t="shared" si="4"/>
        <v>32.04419889502763</v>
      </c>
      <c r="N40" s="51">
        <v>1508</v>
      </c>
      <c r="O40" s="52">
        <f t="shared" si="4"/>
        <v>32.04419889502763</v>
      </c>
      <c r="P40" s="51">
        <v>3198</v>
      </c>
      <c r="Q40" s="52">
        <f t="shared" si="15"/>
        <v>67.95580110497238</v>
      </c>
      <c r="R40" s="51">
        <v>2826</v>
      </c>
      <c r="S40" s="52">
        <f t="shared" si="16"/>
        <v>60.05099872503188</v>
      </c>
      <c r="T40" s="51">
        <v>1</v>
      </c>
      <c r="U40" s="52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</row>
    <row r="41" spans="1:29" s="50" customFormat="1" ht="13.5" customHeight="1">
      <c r="A41" s="74"/>
      <c r="B41" s="51">
        <v>59</v>
      </c>
      <c r="C41" s="51" t="s">
        <v>42</v>
      </c>
      <c r="D41" s="51">
        <v>3360</v>
      </c>
      <c r="E41" s="51">
        <v>0</v>
      </c>
      <c r="F41" s="52">
        <f t="shared" si="3"/>
        <v>0</v>
      </c>
      <c r="G41" s="51">
        <v>3360</v>
      </c>
      <c r="H41" s="52">
        <f t="shared" si="3"/>
        <v>100</v>
      </c>
      <c r="I41" s="51">
        <v>0</v>
      </c>
      <c r="J41" s="52">
        <f t="shared" si="14"/>
        <v>0</v>
      </c>
      <c r="K41" s="51">
        <v>7480</v>
      </c>
      <c r="L41" s="51">
        <v>2000</v>
      </c>
      <c r="M41" s="52">
        <f t="shared" si="4"/>
        <v>26.737967914438503</v>
      </c>
      <c r="N41" s="51">
        <v>2000</v>
      </c>
      <c r="O41" s="52">
        <f t="shared" si="4"/>
        <v>26.737967914438503</v>
      </c>
      <c r="P41" s="51">
        <v>5480</v>
      </c>
      <c r="Q41" s="52">
        <f t="shared" si="15"/>
        <v>73.2620320855615</v>
      </c>
      <c r="R41" s="51">
        <v>0</v>
      </c>
      <c r="S41" s="52">
        <f t="shared" si="16"/>
        <v>0</v>
      </c>
      <c r="T41" s="51">
        <v>14</v>
      </c>
      <c r="U41" s="52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</row>
    <row r="42" spans="1:29" s="50" customFormat="1" ht="13.5" customHeight="1">
      <c r="A42" s="74"/>
      <c r="B42" s="51">
        <v>66</v>
      </c>
      <c r="C42" s="51" t="s">
        <v>46</v>
      </c>
      <c r="D42" s="51">
        <v>5961</v>
      </c>
      <c r="E42" s="51">
        <v>0</v>
      </c>
      <c r="F42" s="52">
        <f t="shared" si="3"/>
        <v>0</v>
      </c>
      <c r="G42" s="51">
        <v>5961</v>
      </c>
      <c r="H42" s="52">
        <f t="shared" si="3"/>
        <v>100</v>
      </c>
      <c r="I42" s="51">
        <v>0</v>
      </c>
      <c r="J42" s="52">
        <f t="shared" si="14"/>
        <v>0</v>
      </c>
      <c r="K42" s="51">
        <v>5465</v>
      </c>
      <c r="L42" s="51">
        <v>4200</v>
      </c>
      <c r="M42" s="52">
        <f t="shared" si="4"/>
        <v>76.85269899359561</v>
      </c>
      <c r="N42" s="51">
        <v>4200</v>
      </c>
      <c r="O42" s="52">
        <f t="shared" si="4"/>
        <v>76.85269899359561</v>
      </c>
      <c r="P42" s="51">
        <v>1265</v>
      </c>
      <c r="Q42" s="52">
        <f t="shared" si="15"/>
        <v>23.14730100640439</v>
      </c>
      <c r="R42" s="51">
        <v>1265</v>
      </c>
      <c r="S42" s="52">
        <f t="shared" si="16"/>
        <v>23.14730100640439</v>
      </c>
      <c r="T42" s="51">
        <v>6</v>
      </c>
      <c r="U42" s="52">
        <v>6.1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</row>
    <row r="43" spans="1:29" s="50" customFormat="1" ht="13.5" customHeight="1">
      <c r="A43" s="74"/>
      <c r="B43" s="51">
        <v>64</v>
      </c>
      <c r="C43" s="51" t="s">
        <v>44</v>
      </c>
      <c r="D43" s="51">
        <v>1500</v>
      </c>
      <c r="E43" s="51">
        <v>1500</v>
      </c>
      <c r="F43" s="52">
        <f t="shared" si="3"/>
        <v>100</v>
      </c>
      <c r="G43" s="51">
        <v>0</v>
      </c>
      <c r="H43" s="52">
        <f t="shared" si="3"/>
        <v>0</v>
      </c>
      <c r="I43" s="51">
        <v>0</v>
      </c>
      <c r="J43" s="52">
        <f t="shared" si="14"/>
        <v>0</v>
      </c>
      <c r="K43" s="51">
        <v>3073</v>
      </c>
      <c r="L43" s="51">
        <v>3073</v>
      </c>
      <c r="M43" s="52">
        <f t="shared" si="4"/>
        <v>100</v>
      </c>
      <c r="N43" s="51">
        <v>3073</v>
      </c>
      <c r="O43" s="52">
        <f t="shared" si="4"/>
        <v>100</v>
      </c>
      <c r="P43" s="51">
        <v>0</v>
      </c>
      <c r="Q43" s="52">
        <f t="shared" si="15"/>
        <v>0</v>
      </c>
      <c r="R43" s="51">
        <v>0</v>
      </c>
      <c r="S43" s="52">
        <f t="shared" si="16"/>
        <v>0</v>
      </c>
      <c r="T43" s="51">
        <v>3</v>
      </c>
      <c r="U43" s="52">
        <v>13.5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4</v>
      </c>
      <c r="AC43" s="51">
        <v>0</v>
      </c>
    </row>
    <row r="44" spans="1:29" s="50" customFormat="1" ht="13.5" customHeight="1">
      <c r="A44" s="74"/>
      <c r="B44" s="51">
        <v>88</v>
      </c>
      <c r="C44" s="51" t="s">
        <v>63</v>
      </c>
      <c r="D44" s="51">
        <v>2265</v>
      </c>
      <c r="E44" s="51">
        <v>0</v>
      </c>
      <c r="F44" s="52">
        <f t="shared" si="3"/>
        <v>0</v>
      </c>
      <c r="G44" s="51">
        <v>2265</v>
      </c>
      <c r="H44" s="52">
        <f t="shared" si="3"/>
        <v>100</v>
      </c>
      <c r="I44" s="51">
        <v>2265</v>
      </c>
      <c r="J44" s="52">
        <f t="shared" si="14"/>
        <v>100</v>
      </c>
      <c r="K44" s="51">
        <v>1833</v>
      </c>
      <c r="L44" s="51">
        <v>0</v>
      </c>
      <c r="M44" s="52">
        <f t="shared" si="4"/>
        <v>0</v>
      </c>
      <c r="N44" s="51">
        <v>1833</v>
      </c>
      <c r="O44" s="52">
        <f t="shared" si="4"/>
        <v>100</v>
      </c>
      <c r="P44" s="51">
        <v>0</v>
      </c>
      <c r="Q44" s="52">
        <f t="shared" si="15"/>
        <v>0</v>
      </c>
      <c r="R44" s="51">
        <v>0</v>
      </c>
      <c r="S44" s="52">
        <f t="shared" si="16"/>
        <v>0</v>
      </c>
      <c r="T44" s="51">
        <v>9</v>
      </c>
      <c r="U44" s="52">
        <v>19.4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</row>
    <row r="45" spans="1:29" s="50" customFormat="1" ht="13.5" customHeight="1" thickBot="1">
      <c r="A45" s="74"/>
      <c r="B45" s="55">
        <v>52</v>
      </c>
      <c r="C45" s="55" t="s">
        <v>35</v>
      </c>
      <c r="D45" s="55">
        <v>4000</v>
      </c>
      <c r="E45" s="55">
        <v>0</v>
      </c>
      <c r="F45" s="56">
        <f t="shared" si="3"/>
        <v>0</v>
      </c>
      <c r="G45" s="55">
        <v>4000</v>
      </c>
      <c r="H45" s="56">
        <f t="shared" si="3"/>
        <v>100</v>
      </c>
      <c r="I45" s="55">
        <v>4000</v>
      </c>
      <c r="J45" s="56">
        <f t="shared" si="14"/>
        <v>100</v>
      </c>
      <c r="K45" s="55">
        <v>3000</v>
      </c>
      <c r="L45" s="55">
        <v>0</v>
      </c>
      <c r="M45" s="56">
        <f t="shared" si="4"/>
        <v>0</v>
      </c>
      <c r="N45" s="55">
        <v>0</v>
      </c>
      <c r="O45" s="56">
        <f t="shared" si="4"/>
        <v>0</v>
      </c>
      <c r="P45" s="55">
        <v>3000</v>
      </c>
      <c r="Q45" s="56">
        <f t="shared" si="15"/>
        <v>100</v>
      </c>
      <c r="R45" s="55">
        <v>3000</v>
      </c>
      <c r="S45" s="56">
        <f t="shared" si="16"/>
        <v>100</v>
      </c>
      <c r="T45" s="55">
        <v>1</v>
      </c>
      <c r="U45" s="56">
        <v>3.4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</row>
    <row r="46" spans="1:29" ht="13.5" customHeight="1" thickTop="1">
      <c r="A46" s="74"/>
      <c r="B46" s="41"/>
      <c r="C46" s="42" t="s">
        <v>78</v>
      </c>
      <c r="D46" s="42">
        <f>SUM(D38:D45)</f>
        <v>69841</v>
      </c>
      <c r="E46" s="42">
        <f aca="true" t="shared" si="17" ref="E46:L46">SUM(E38:E45)</f>
        <v>12144</v>
      </c>
      <c r="F46" s="66">
        <f t="shared" si="3"/>
        <v>17.388067181168655</v>
      </c>
      <c r="G46" s="42">
        <f t="shared" si="17"/>
        <v>57697</v>
      </c>
      <c r="H46" s="66">
        <f t="shared" si="3"/>
        <v>82.61193281883135</v>
      </c>
      <c r="I46" s="42">
        <f t="shared" si="17"/>
        <v>45146</v>
      </c>
      <c r="J46" s="66">
        <f t="shared" si="14"/>
        <v>64.6411133861199</v>
      </c>
      <c r="K46" s="42">
        <f t="shared" si="17"/>
        <v>66186</v>
      </c>
      <c r="L46" s="42">
        <f t="shared" si="17"/>
        <v>20113</v>
      </c>
      <c r="M46" s="66">
        <f t="shared" si="4"/>
        <v>30.388601819115824</v>
      </c>
      <c r="N46" s="42">
        <f>SUM(N38:N45)</f>
        <v>23340</v>
      </c>
      <c r="O46" s="66">
        <f t="shared" si="4"/>
        <v>35.26425528057293</v>
      </c>
      <c r="P46" s="30">
        <f>SUM(P38:P45)</f>
        <v>42846</v>
      </c>
      <c r="Q46" s="66">
        <f t="shared" si="15"/>
        <v>64.73574471942707</v>
      </c>
      <c r="R46" s="42">
        <f>SUM(R38:R45)</f>
        <v>33834</v>
      </c>
      <c r="S46" s="66">
        <f t="shared" si="16"/>
        <v>51.11957211494879</v>
      </c>
      <c r="T46" s="30">
        <f aca="true" t="shared" si="18" ref="T46:AC46">+SUM(T38:T45)</f>
        <v>50</v>
      </c>
      <c r="U46" s="31">
        <f t="shared" si="18"/>
        <v>105.6</v>
      </c>
      <c r="V46" s="30">
        <f t="shared" si="18"/>
        <v>2</v>
      </c>
      <c r="W46" s="30">
        <f t="shared" si="18"/>
        <v>77</v>
      </c>
      <c r="X46" s="30">
        <f t="shared" si="18"/>
        <v>0</v>
      </c>
      <c r="Y46" s="30">
        <f t="shared" si="18"/>
        <v>0</v>
      </c>
      <c r="Z46" s="30">
        <f t="shared" si="18"/>
        <v>0</v>
      </c>
      <c r="AA46" s="30">
        <f t="shared" si="18"/>
        <v>0</v>
      </c>
      <c r="AB46" s="30">
        <f t="shared" si="18"/>
        <v>4</v>
      </c>
      <c r="AC46" s="30">
        <f t="shared" si="18"/>
        <v>0</v>
      </c>
    </row>
    <row r="47" spans="1:29" ht="13.5" customHeight="1">
      <c r="A47" s="74"/>
      <c r="B47" s="45"/>
      <c r="C47" s="46"/>
      <c r="D47" s="46"/>
      <c r="E47" s="46"/>
      <c r="F47" s="67"/>
      <c r="G47" s="46"/>
      <c r="H47" s="67"/>
      <c r="I47" s="46"/>
      <c r="J47" s="67"/>
      <c r="K47" s="46"/>
      <c r="L47" s="46"/>
      <c r="M47" s="67"/>
      <c r="N47" s="46"/>
      <c r="O47" s="67"/>
      <c r="P47" s="32"/>
      <c r="Q47" s="67"/>
      <c r="R47" s="46"/>
      <c r="S47" s="67"/>
      <c r="T47" s="32"/>
      <c r="U47" s="33"/>
      <c r="V47" s="32"/>
      <c r="W47" s="32"/>
      <c r="X47" s="32"/>
      <c r="Y47" s="32"/>
      <c r="Z47" s="32"/>
      <c r="AA47" s="32"/>
      <c r="AB47" s="32"/>
      <c r="AC47" s="32"/>
    </row>
    <row r="48" spans="1:29" s="50" customFormat="1" ht="13.5" customHeight="1">
      <c r="A48" s="74" t="s">
        <v>81</v>
      </c>
      <c r="B48" s="49">
        <v>70</v>
      </c>
      <c r="C48" s="49" t="s">
        <v>49</v>
      </c>
      <c r="D48" s="49">
        <v>46159</v>
      </c>
      <c r="E48" s="49">
        <v>419</v>
      </c>
      <c r="F48" s="48">
        <f t="shared" si="3"/>
        <v>0.9077319699300245</v>
      </c>
      <c r="G48" s="49">
        <v>45740</v>
      </c>
      <c r="H48" s="48">
        <f t="shared" si="3"/>
        <v>99.09226803006997</v>
      </c>
      <c r="I48" s="49">
        <v>0</v>
      </c>
      <c r="J48" s="48">
        <f>I48/$D48*100</f>
        <v>0</v>
      </c>
      <c r="K48" s="49">
        <v>37865</v>
      </c>
      <c r="L48" s="49">
        <v>15415</v>
      </c>
      <c r="M48" s="48">
        <f t="shared" si="4"/>
        <v>40.71041859236762</v>
      </c>
      <c r="N48" s="49">
        <v>25283</v>
      </c>
      <c r="O48" s="48">
        <f t="shared" si="4"/>
        <v>66.7714247986267</v>
      </c>
      <c r="P48" s="49">
        <v>12582</v>
      </c>
      <c r="Q48" s="48">
        <f>P48/$K48*100</f>
        <v>33.2285752013733</v>
      </c>
      <c r="R48" s="49">
        <v>3540</v>
      </c>
      <c r="S48" s="48">
        <f>R48/$K48*100</f>
        <v>9.349003037105506</v>
      </c>
      <c r="T48" s="47">
        <v>61</v>
      </c>
      <c r="U48" s="57">
        <v>22.9</v>
      </c>
      <c r="V48" s="49">
        <v>0</v>
      </c>
      <c r="W48" s="49">
        <v>0</v>
      </c>
      <c r="X48" s="49">
        <v>0</v>
      </c>
      <c r="Y48" s="49">
        <v>0</v>
      </c>
      <c r="Z48" s="49">
        <v>1</v>
      </c>
      <c r="AA48" s="49">
        <v>100</v>
      </c>
      <c r="AB48" s="49">
        <v>0</v>
      </c>
      <c r="AC48" s="49">
        <v>0</v>
      </c>
    </row>
    <row r="49" spans="1:29" s="50" customFormat="1" ht="13.5" customHeight="1">
      <c r="A49" s="74"/>
      <c r="B49" s="51">
        <v>83</v>
      </c>
      <c r="C49" s="51" t="s">
        <v>59</v>
      </c>
      <c r="D49" s="51">
        <v>4800</v>
      </c>
      <c r="E49" s="51">
        <v>0</v>
      </c>
      <c r="F49" s="52">
        <f t="shared" si="3"/>
        <v>0</v>
      </c>
      <c r="G49" s="51">
        <v>4800</v>
      </c>
      <c r="H49" s="52">
        <f t="shared" si="3"/>
        <v>100</v>
      </c>
      <c r="I49" s="51">
        <v>4800</v>
      </c>
      <c r="J49" s="52">
        <f>I49/$D49*100</f>
        <v>100</v>
      </c>
      <c r="K49" s="51">
        <v>2805</v>
      </c>
      <c r="L49" s="51">
        <v>0</v>
      </c>
      <c r="M49" s="52">
        <f t="shared" si="4"/>
        <v>0</v>
      </c>
      <c r="N49" s="51">
        <v>0</v>
      </c>
      <c r="O49" s="52">
        <f t="shared" si="4"/>
        <v>0</v>
      </c>
      <c r="P49" s="51">
        <v>2805</v>
      </c>
      <c r="Q49" s="52">
        <f>P49/$K49*100</f>
        <v>100</v>
      </c>
      <c r="R49" s="51">
        <v>2805</v>
      </c>
      <c r="S49" s="52">
        <f>R49/$K49*100</f>
        <v>100</v>
      </c>
      <c r="T49" s="51">
        <v>0</v>
      </c>
      <c r="U49" s="52">
        <v>0</v>
      </c>
      <c r="V49" s="51">
        <v>5</v>
      </c>
      <c r="W49" s="51">
        <v>64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</row>
    <row r="50" spans="1:29" s="50" customFormat="1" ht="13.5" customHeight="1" thickBot="1">
      <c r="A50" s="74"/>
      <c r="B50" s="55">
        <v>76</v>
      </c>
      <c r="C50" s="55" t="s">
        <v>54</v>
      </c>
      <c r="D50" s="55">
        <v>4500</v>
      </c>
      <c r="E50" s="55">
        <v>0</v>
      </c>
      <c r="F50" s="56">
        <f t="shared" si="3"/>
        <v>0</v>
      </c>
      <c r="G50" s="55">
        <v>4500</v>
      </c>
      <c r="H50" s="56">
        <f t="shared" si="3"/>
        <v>100</v>
      </c>
      <c r="I50" s="55">
        <v>4500</v>
      </c>
      <c r="J50" s="56">
        <f>I50/$D50*100</f>
        <v>100</v>
      </c>
      <c r="K50" s="55">
        <v>1578</v>
      </c>
      <c r="L50" s="55">
        <v>0</v>
      </c>
      <c r="M50" s="56">
        <f t="shared" si="4"/>
        <v>0</v>
      </c>
      <c r="N50" s="55">
        <v>0</v>
      </c>
      <c r="O50" s="56">
        <f t="shared" si="4"/>
        <v>0</v>
      </c>
      <c r="P50" s="55">
        <v>1578</v>
      </c>
      <c r="Q50" s="56">
        <f>P50/$K50*100</f>
        <v>100</v>
      </c>
      <c r="R50" s="55">
        <v>1578</v>
      </c>
      <c r="S50" s="56">
        <f>R50/$K50*100</f>
        <v>100</v>
      </c>
      <c r="T50" s="55">
        <v>0</v>
      </c>
      <c r="U50" s="56">
        <v>0</v>
      </c>
      <c r="V50" s="55">
        <v>3</v>
      </c>
      <c r="W50" s="55">
        <v>28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</row>
    <row r="51" spans="1:29" ht="13.5" customHeight="1" thickTop="1">
      <c r="A51" s="74"/>
      <c r="B51" s="41"/>
      <c r="C51" s="42" t="s">
        <v>78</v>
      </c>
      <c r="D51" s="42">
        <f>SUM(D48:D50)</f>
        <v>55459</v>
      </c>
      <c r="E51" s="42">
        <f aca="true" t="shared" si="19" ref="E51:L51">SUM(E48:E50)</f>
        <v>419</v>
      </c>
      <c r="F51" s="66">
        <f t="shared" si="3"/>
        <v>0.7555130817360572</v>
      </c>
      <c r="G51" s="42">
        <f t="shared" si="19"/>
        <v>55040</v>
      </c>
      <c r="H51" s="66">
        <f t="shared" si="3"/>
        <v>99.24448691826395</v>
      </c>
      <c r="I51" s="42">
        <f t="shared" si="19"/>
        <v>9300</v>
      </c>
      <c r="J51" s="66">
        <f>I51/$D51*100</f>
        <v>16.769144773616546</v>
      </c>
      <c r="K51" s="42">
        <f t="shared" si="19"/>
        <v>42248</v>
      </c>
      <c r="L51" s="42">
        <f t="shared" si="19"/>
        <v>15415</v>
      </c>
      <c r="M51" s="66">
        <f t="shared" si="4"/>
        <v>36.486934292747584</v>
      </c>
      <c r="N51" s="42">
        <f>SUM(N48:N50)</f>
        <v>25283</v>
      </c>
      <c r="O51" s="66">
        <f t="shared" si="4"/>
        <v>59.8442529823897</v>
      </c>
      <c r="P51" s="30">
        <f>SUM(P48:P50)</f>
        <v>16965</v>
      </c>
      <c r="Q51" s="66">
        <f>P51/$K51*100</f>
        <v>40.1557470176103</v>
      </c>
      <c r="R51" s="42">
        <f>SUM(R48:R50)</f>
        <v>7923</v>
      </c>
      <c r="S51" s="66">
        <f>R51/$K51*100</f>
        <v>18.753550463927287</v>
      </c>
      <c r="T51" s="30">
        <f aca="true" t="shared" si="20" ref="T51:AC51">+SUM(T48:T50)</f>
        <v>61</v>
      </c>
      <c r="U51" s="31">
        <f t="shared" si="20"/>
        <v>22.9</v>
      </c>
      <c r="V51" s="30">
        <f t="shared" si="20"/>
        <v>8</v>
      </c>
      <c r="W51" s="30">
        <f t="shared" si="20"/>
        <v>92</v>
      </c>
      <c r="X51" s="30">
        <f t="shared" si="20"/>
        <v>0</v>
      </c>
      <c r="Y51" s="30">
        <f t="shared" si="20"/>
        <v>0</v>
      </c>
      <c r="Z51" s="30">
        <f t="shared" si="20"/>
        <v>1</v>
      </c>
      <c r="AA51" s="30">
        <f t="shared" si="20"/>
        <v>100</v>
      </c>
      <c r="AB51" s="30">
        <f t="shared" si="20"/>
        <v>0</v>
      </c>
      <c r="AC51" s="30">
        <f t="shared" si="20"/>
        <v>0</v>
      </c>
    </row>
    <row r="52" spans="1:29" ht="13.5" customHeight="1">
      <c r="A52" s="74"/>
      <c r="B52" s="45"/>
      <c r="C52" s="46"/>
      <c r="D52" s="46"/>
      <c r="E52" s="46"/>
      <c r="F52" s="67"/>
      <c r="G52" s="46"/>
      <c r="H52" s="67"/>
      <c r="I52" s="46"/>
      <c r="J52" s="67"/>
      <c r="K52" s="46"/>
      <c r="L52" s="46"/>
      <c r="M52" s="67"/>
      <c r="N52" s="46"/>
      <c r="O52" s="67"/>
      <c r="P52" s="32"/>
      <c r="Q52" s="67"/>
      <c r="R52" s="46"/>
      <c r="S52" s="67"/>
      <c r="T52" s="32"/>
      <c r="U52" s="33"/>
      <c r="V52" s="32"/>
      <c r="W52" s="32"/>
      <c r="X52" s="32"/>
      <c r="Y52" s="32"/>
      <c r="Z52" s="32"/>
      <c r="AA52" s="32"/>
      <c r="AB52" s="32"/>
      <c r="AC52" s="32"/>
    </row>
    <row r="53" spans="1:29" s="50" customFormat="1" ht="13.5" customHeight="1" thickBot="1">
      <c r="A53" s="74" t="s">
        <v>66</v>
      </c>
      <c r="B53" s="58">
        <v>20</v>
      </c>
      <c r="C53" s="59" t="s">
        <v>14</v>
      </c>
      <c r="D53" s="59">
        <v>4085</v>
      </c>
      <c r="E53" s="59">
        <v>0</v>
      </c>
      <c r="F53" s="60">
        <f t="shared" si="3"/>
        <v>0</v>
      </c>
      <c r="G53" s="59">
        <v>4085</v>
      </c>
      <c r="H53" s="60">
        <f t="shared" si="3"/>
        <v>100</v>
      </c>
      <c r="I53" s="59">
        <v>0</v>
      </c>
      <c r="J53" s="60">
        <f>I53/$D53*100</f>
        <v>0</v>
      </c>
      <c r="K53" s="59">
        <v>2575</v>
      </c>
      <c r="L53" s="59">
        <v>0</v>
      </c>
      <c r="M53" s="60">
        <f t="shared" si="4"/>
        <v>0</v>
      </c>
      <c r="N53" s="59">
        <v>0</v>
      </c>
      <c r="O53" s="60">
        <f t="shared" si="4"/>
        <v>0</v>
      </c>
      <c r="P53" s="59">
        <v>2575</v>
      </c>
      <c r="Q53" s="60">
        <f>P53/$K53*100</f>
        <v>100</v>
      </c>
      <c r="R53" s="59">
        <v>0</v>
      </c>
      <c r="S53" s="60">
        <f>R53/$K53*100</f>
        <v>0</v>
      </c>
      <c r="T53" s="59">
        <v>0</v>
      </c>
      <c r="U53" s="60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52</v>
      </c>
      <c r="AC53" s="59">
        <v>0</v>
      </c>
    </row>
    <row r="54" spans="1:29" ht="13.5" customHeight="1" thickTop="1">
      <c r="A54" s="74"/>
      <c r="B54" s="41"/>
      <c r="C54" s="42" t="s">
        <v>78</v>
      </c>
      <c r="D54" s="42">
        <f>SUM(D53)</f>
        <v>4085</v>
      </c>
      <c r="E54" s="42">
        <f aca="true" t="shared" si="21" ref="E54:L54">SUM(E53)</f>
        <v>0</v>
      </c>
      <c r="F54" s="66">
        <f t="shared" si="3"/>
        <v>0</v>
      </c>
      <c r="G54" s="42">
        <f t="shared" si="21"/>
        <v>4085</v>
      </c>
      <c r="H54" s="66">
        <f t="shared" si="3"/>
        <v>100</v>
      </c>
      <c r="I54" s="42">
        <f t="shared" si="21"/>
        <v>0</v>
      </c>
      <c r="J54" s="66">
        <f>I54/$D54*100</f>
        <v>0</v>
      </c>
      <c r="K54" s="42">
        <f t="shared" si="21"/>
        <v>2575</v>
      </c>
      <c r="L54" s="42">
        <f t="shared" si="21"/>
        <v>0</v>
      </c>
      <c r="M54" s="66">
        <f t="shared" si="4"/>
        <v>0</v>
      </c>
      <c r="N54" s="42">
        <f>SUM(N53)</f>
        <v>0</v>
      </c>
      <c r="O54" s="66">
        <f t="shared" si="4"/>
        <v>0</v>
      </c>
      <c r="P54" s="30">
        <f>SUM(P53)</f>
        <v>2575</v>
      </c>
      <c r="Q54" s="66">
        <f>P54/$K54*100</f>
        <v>100</v>
      </c>
      <c r="R54" s="42">
        <f>SUM(R53)</f>
        <v>0</v>
      </c>
      <c r="S54" s="66">
        <f>R54/$K54*100</f>
        <v>0</v>
      </c>
      <c r="T54" s="30">
        <f aca="true" t="shared" si="22" ref="T54:AC54">+T53</f>
        <v>0</v>
      </c>
      <c r="U54" s="31">
        <f t="shared" si="22"/>
        <v>0</v>
      </c>
      <c r="V54" s="30">
        <f t="shared" si="22"/>
        <v>0</v>
      </c>
      <c r="W54" s="30">
        <f t="shared" si="22"/>
        <v>0</v>
      </c>
      <c r="X54" s="30">
        <f t="shared" si="22"/>
        <v>0</v>
      </c>
      <c r="Y54" s="30">
        <f t="shared" si="22"/>
        <v>0</v>
      </c>
      <c r="Z54" s="30">
        <f t="shared" si="22"/>
        <v>0</v>
      </c>
      <c r="AA54" s="30">
        <f t="shared" si="22"/>
        <v>0</v>
      </c>
      <c r="AB54" s="30">
        <f t="shared" si="22"/>
        <v>52</v>
      </c>
      <c r="AC54" s="30">
        <f t="shared" si="22"/>
        <v>0</v>
      </c>
    </row>
    <row r="55" spans="1:29" ht="13.5" customHeight="1">
      <c r="A55" s="74"/>
      <c r="B55" s="45"/>
      <c r="C55" s="46"/>
      <c r="D55" s="46"/>
      <c r="E55" s="46"/>
      <c r="F55" s="67"/>
      <c r="G55" s="46"/>
      <c r="H55" s="67"/>
      <c r="I55" s="46"/>
      <c r="J55" s="67"/>
      <c r="K55" s="46"/>
      <c r="L55" s="46"/>
      <c r="M55" s="67"/>
      <c r="N55" s="46"/>
      <c r="O55" s="67"/>
      <c r="P55" s="32"/>
      <c r="Q55" s="67"/>
      <c r="R55" s="46"/>
      <c r="S55" s="67"/>
      <c r="T55" s="32"/>
      <c r="U55" s="33"/>
      <c r="V55" s="32"/>
      <c r="W55" s="32"/>
      <c r="X55" s="32"/>
      <c r="Y55" s="32"/>
      <c r="Z55" s="32"/>
      <c r="AA55" s="32"/>
      <c r="AB55" s="32"/>
      <c r="AC55" s="32"/>
    </row>
    <row r="56" spans="1:29" s="50" customFormat="1" ht="13.5" customHeight="1">
      <c r="A56" s="74" t="s">
        <v>67</v>
      </c>
      <c r="B56" s="49">
        <v>4</v>
      </c>
      <c r="C56" s="49" t="s">
        <v>5</v>
      </c>
      <c r="D56" s="49">
        <v>59000</v>
      </c>
      <c r="E56" s="49">
        <v>0</v>
      </c>
      <c r="F56" s="48">
        <f t="shared" si="3"/>
        <v>0</v>
      </c>
      <c r="G56" s="49">
        <v>59000</v>
      </c>
      <c r="H56" s="48">
        <f t="shared" si="3"/>
        <v>100</v>
      </c>
      <c r="I56" s="49">
        <v>59000</v>
      </c>
      <c r="J56" s="48">
        <f aca="true" t="shared" si="23" ref="J56:J66">I56/$D56*100</f>
        <v>100</v>
      </c>
      <c r="K56" s="49">
        <v>65325</v>
      </c>
      <c r="L56" s="49">
        <v>0</v>
      </c>
      <c r="M56" s="48">
        <f t="shared" si="4"/>
        <v>0</v>
      </c>
      <c r="N56" s="49">
        <v>484</v>
      </c>
      <c r="O56" s="48">
        <f t="shared" si="4"/>
        <v>0.7409108304630693</v>
      </c>
      <c r="P56" s="49">
        <v>64841</v>
      </c>
      <c r="Q56" s="48">
        <f aca="true" t="shared" si="24" ref="Q56:Q66">P56/$K56*100</f>
        <v>99.25908916953694</v>
      </c>
      <c r="R56" s="49">
        <v>64841</v>
      </c>
      <c r="S56" s="48">
        <f aca="true" t="shared" si="25" ref="S56:S66">R56/$K56*100</f>
        <v>99.25908916953694</v>
      </c>
      <c r="T56" s="47">
        <v>10</v>
      </c>
      <c r="U56" s="57">
        <v>9.1</v>
      </c>
      <c r="V56" s="47">
        <v>6</v>
      </c>
      <c r="W56" s="49">
        <v>3183</v>
      </c>
      <c r="X56" s="49">
        <v>0</v>
      </c>
      <c r="Y56" s="49">
        <v>0</v>
      </c>
      <c r="Z56" s="49">
        <v>1</v>
      </c>
      <c r="AA56" s="49">
        <v>200</v>
      </c>
      <c r="AB56" s="49">
        <v>0</v>
      </c>
      <c r="AC56" s="49">
        <v>0</v>
      </c>
    </row>
    <row r="57" spans="1:29" s="50" customFormat="1" ht="13.5" customHeight="1">
      <c r="A57" s="74"/>
      <c r="B57" s="51">
        <v>41</v>
      </c>
      <c r="C57" s="51" t="s">
        <v>27</v>
      </c>
      <c r="D57" s="51">
        <v>5134</v>
      </c>
      <c r="E57" s="51">
        <v>1780</v>
      </c>
      <c r="F57" s="52">
        <f t="shared" si="3"/>
        <v>34.67082197117258</v>
      </c>
      <c r="G57" s="51">
        <v>3354</v>
      </c>
      <c r="H57" s="52">
        <f t="shared" si="3"/>
        <v>65.32917802882743</v>
      </c>
      <c r="I57" s="51">
        <v>3354</v>
      </c>
      <c r="J57" s="52">
        <f t="shared" si="23"/>
        <v>65.32917802882743</v>
      </c>
      <c r="K57" s="51">
        <v>2848</v>
      </c>
      <c r="L57" s="51">
        <v>2600</v>
      </c>
      <c r="M57" s="52">
        <f t="shared" si="4"/>
        <v>91.29213483146067</v>
      </c>
      <c r="N57" s="51">
        <v>2600</v>
      </c>
      <c r="O57" s="52">
        <f t="shared" si="4"/>
        <v>91.29213483146067</v>
      </c>
      <c r="P57" s="51">
        <v>248</v>
      </c>
      <c r="Q57" s="52">
        <f t="shared" si="24"/>
        <v>8.707865168539326</v>
      </c>
      <c r="R57" s="51">
        <v>248</v>
      </c>
      <c r="S57" s="52">
        <f t="shared" si="25"/>
        <v>8.707865168539326</v>
      </c>
      <c r="T57" s="51">
        <v>3</v>
      </c>
      <c r="U57" s="52">
        <v>5.2</v>
      </c>
      <c r="V57" s="51">
        <v>1</v>
      </c>
      <c r="W57" s="51">
        <v>125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</row>
    <row r="58" spans="1:29" s="50" customFormat="1" ht="13.5" customHeight="1">
      <c r="A58" s="74"/>
      <c r="B58" s="51">
        <v>47</v>
      </c>
      <c r="C58" s="51" t="s">
        <v>32</v>
      </c>
      <c r="D58" s="51">
        <v>2400</v>
      </c>
      <c r="E58" s="51">
        <v>2100</v>
      </c>
      <c r="F58" s="52">
        <f t="shared" si="3"/>
        <v>87.5</v>
      </c>
      <c r="G58" s="51">
        <v>300</v>
      </c>
      <c r="H58" s="52">
        <f t="shared" si="3"/>
        <v>12.5</v>
      </c>
      <c r="I58" s="51">
        <v>300</v>
      </c>
      <c r="J58" s="52">
        <f t="shared" si="23"/>
        <v>12.5</v>
      </c>
      <c r="K58" s="51">
        <v>3317</v>
      </c>
      <c r="L58" s="51">
        <v>1000</v>
      </c>
      <c r="M58" s="52">
        <f t="shared" si="4"/>
        <v>30.147723846849562</v>
      </c>
      <c r="N58" s="51">
        <v>1000</v>
      </c>
      <c r="O58" s="52">
        <f t="shared" si="4"/>
        <v>30.147723846849562</v>
      </c>
      <c r="P58" s="51">
        <v>2317</v>
      </c>
      <c r="Q58" s="52">
        <f t="shared" si="24"/>
        <v>69.85227615315044</v>
      </c>
      <c r="R58" s="51">
        <v>2317</v>
      </c>
      <c r="S58" s="52">
        <f t="shared" si="25"/>
        <v>69.85227615315044</v>
      </c>
      <c r="T58" s="51">
        <v>1</v>
      </c>
      <c r="U58" s="52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</row>
    <row r="59" spans="1:29" s="50" customFormat="1" ht="13.5" customHeight="1">
      <c r="A59" s="74"/>
      <c r="B59" s="51">
        <v>19</v>
      </c>
      <c r="C59" s="51" t="s">
        <v>186</v>
      </c>
      <c r="D59" s="51">
        <v>9020</v>
      </c>
      <c r="E59" s="51">
        <v>4887</v>
      </c>
      <c r="F59" s="52">
        <f t="shared" si="3"/>
        <v>54.17960088691795</v>
      </c>
      <c r="G59" s="51">
        <v>4133</v>
      </c>
      <c r="H59" s="52">
        <f t="shared" si="3"/>
        <v>45.82039911308204</v>
      </c>
      <c r="I59" s="51">
        <v>4133</v>
      </c>
      <c r="J59" s="52">
        <f t="shared" si="23"/>
        <v>45.82039911308204</v>
      </c>
      <c r="K59" s="51">
        <v>6374</v>
      </c>
      <c r="L59" s="51">
        <v>81</v>
      </c>
      <c r="M59" s="52">
        <f t="shared" si="4"/>
        <v>1.2707875745214936</v>
      </c>
      <c r="N59" s="51">
        <v>383</v>
      </c>
      <c r="O59" s="52">
        <f t="shared" si="4"/>
        <v>6.008785691873235</v>
      </c>
      <c r="P59" s="51">
        <v>5991</v>
      </c>
      <c r="Q59" s="52">
        <f t="shared" si="24"/>
        <v>93.99121430812677</v>
      </c>
      <c r="R59" s="51">
        <v>5991</v>
      </c>
      <c r="S59" s="52">
        <f t="shared" si="25"/>
        <v>93.99121430812677</v>
      </c>
      <c r="T59" s="51">
        <v>1</v>
      </c>
      <c r="U59" s="52">
        <v>15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</row>
    <row r="60" spans="1:29" s="50" customFormat="1" ht="13.5" customHeight="1">
      <c r="A60" s="74"/>
      <c r="B60" s="51">
        <v>46</v>
      </c>
      <c r="C60" s="51" t="s">
        <v>31</v>
      </c>
      <c r="D60" s="51">
        <v>19720</v>
      </c>
      <c r="E60" s="51">
        <v>19720</v>
      </c>
      <c r="F60" s="52">
        <f t="shared" si="3"/>
        <v>100</v>
      </c>
      <c r="G60" s="51">
        <v>0</v>
      </c>
      <c r="H60" s="52">
        <f t="shared" si="3"/>
        <v>0</v>
      </c>
      <c r="I60" s="51">
        <v>0</v>
      </c>
      <c r="J60" s="52">
        <f t="shared" si="23"/>
        <v>0</v>
      </c>
      <c r="K60" s="51">
        <v>32758</v>
      </c>
      <c r="L60" s="51">
        <v>25092</v>
      </c>
      <c r="M60" s="52">
        <f t="shared" si="4"/>
        <v>76.59808291104463</v>
      </c>
      <c r="N60" s="51">
        <v>25092</v>
      </c>
      <c r="O60" s="52">
        <f t="shared" si="4"/>
        <v>76.59808291104463</v>
      </c>
      <c r="P60" s="51">
        <v>7666</v>
      </c>
      <c r="Q60" s="52">
        <f t="shared" si="24"/>
        <v>23.401917088955372</v>
      </c>
      <c r="R60" s="51">
        <v>0</v>
      </c>
      <c r="S60" s="52">
        <f t="shared" si="25"/>
        <v>0</v>
      </c>
      <c r="T60" s="51">
        <v>4</v>
      </c>
      <c r="U60" s="52">
        <v>0</v>
      </c>
      <c r="V60" s="51">
        <v>5</v>
      </c>
      <c r="W60" s="51">
        <v>125</v>
      </c>
      <c r="X60" s="51">
        <v>0</v>
      </c>
      <c r="Y60" s="51">
        <v>0</v>
      </c>
      <c r="Z60" s="51">
        <v>0</v>
      </c>
      <c r="AA60" s="51">
        <v>0</v>
      </c>
      <c r="AB60" s="51">
        <v>654</v>
      </c>
      <c r="AC60" s="51">
        <v>13080</v>
      </c>
    </row>
    <row r="61" spans="1:29" s="50" customFormat="1" ht="13.5" customHeight="1">
      <c r="A61" s="74"/>
      <c r="B61" s="51">
        <v>34</v>
      </c>
      <c r="C61" s="51" t="s">
        <v>23</v>
      </c>
      <c r="D61" s="51">
        <v>19600</v>
      </c>
      <c r="E61" s="51">
        <v>7690</v>
      </c>
      <c r="F61" s="52">
        <f t="shared" si="3"/>
        <v>39.23469387755102</v>
      </c>
      <c r="G61" s="51">
        <v>11910</v>
      </c>
      <c r="H61" s="52">
        <f t="shared" si="3"/>
        <v>60.76530612244898</v>
      </c>
      <c r="I61" s="51">
        <v>11910</v>
      </c>
      <c r="J61" s="52">
        <f t="shared" si="23"/>
        <v>60.76530612244898</v>
      </c>
      <c r="K61" s="51">
        <v>14154</v>
      </c>
      <c r="L61" s="51">
        <v>7200</v>
      </c>
      <c r="M61" s="52">
        <f t="shared" si="4"/>
        <v>50.86901229334464</v>
      </c>
      <c r="N61" s="51">
        <v>9906</v>
      </c>
      <c r="O61" s="52">
        <f t="shared" si="4"/>
        <v>69.98728274692667</v>
      </c>
      <c r="P61" s="51">
        <v>4248</v>
      </c>
      <c r="Q61" s="52">
        <f t="shared" si="24"/>
        <v>30.012717253073333</v>
      </c>
      <c r="R61" s="51">
        <v>4248</v>
      </c>
      <c r="S61" s="52">
        <f t="shared" si="25"/>
        <v>30.012717253073333</v>
      </c>
      <c r="T61" s="53">
        <v>7</v>
      </c>
      <c r="U61" s="54">
        <v>15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</row>
    <row r="62" spans="1:29" s="50" customFormat="1" ht="13.5" customHeight="1">
      <c r="A62" s="74"/>
      <c r="B62" s="51">
        <v>51</v>
      </c>
      <c r="C62" s="51" t="s">
        <v>34</v>
      </c>
      <c r="D62" s="51">
        <v>6700</v>
      </c>
      <c r="E62" s="51">
        <v>62</v>
      </c>
      <c r="F62" s="52">
        <f t="shared" si="3"/>
        <v>0.9253731343283581</v>
      </c>
      <c r="G62" s="51">
        <v>6638</v>
      </c>
      <c r="H62" s="52">
        <f t="shared" si="3"/>
        <v>99.07462686567165</v>
      </c>
      <c r="I62" s="51">
        <v>6638</v>
      </c>
      <c r="J62" s="52">
        <f t="shared" si="23"/>
        <v>99.07462686567165</v>
      </c>
      <c r="K62" s="51">
        <v>3962</v>
      </c>
      <c r="L62" s="51">
        <v>0</v>
      </c>
      <c r="M62" s="52">
        <f t="shared" si="4"/>
        <v>0</v>
      </c>
      <c r="N62" s="51">
        <v>62</v>
      </c>
      <c r="O62" s="52">
        <f t="shared" si="4"/>
        <v>1.5648662291771833</v>
      </c>
      <c r="P62" s="51">
        <v>3900</v>
      </c>
      <c r="Q62" s="52">
        <f t="shared" si="24"/>
        <v>98.43513377082282</v>
      </c>
      <c r="R62" s="51">
        <v>3900</v>
      </c>
      <c r="S62" s="52">
        <f t="shared" si="25"/>
        <v>98.43513377082282</v>
      </c>
      <c r="T62" s="51">
        <v>0</v>
      </c>
      <c r="U62" s="52">
        <v>12</v>
      </c>
      <c r="V62" s="51">
        <v>2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</row>
    <row r="63" spans="1:29" s="50" customFormat="1" ht="13.5" customHeight="1">
      <c r="A63" s="74"/>
      <c r="B63" s="51">
        <v>73</v>
      </c>
      <c r="C63" s="51" t="s">
        <v>51</v>
      </c>
      <c r="D63" s="51">
        <v>5200</v>
      </c>
      <c r="E63" s="51">
        <v>0</v>
      </c>
      <c r="F63" s="52">
        <f t="shared" si="3"/>
        <v>0</v>
      </c>
      <c r="G63" s="51">
        <v>5200</v>
      </c>
      <c r="H63" s="52">
        <f t="shared" si="3"/>
        <v>100</v>
      </c>
      <c r="I63" s="51">
        <v>5200</v>
      </c>
      <c r="J63" s="52">
        <f t="shared" si="23"/>
        <v>100</v>
      </c>
      <c r="K63" s="51">
        <v>2888</v>
      </c>
      <c r="L63" s="51">
        <v>0</v>
      </c>
      <c r="M63" s="52">
        <f t="shared" si="4"/>
        <v>0</v>
      </c>
      <c r="N63" s="51">
        <v>0</v>
      </c>
      <c r="O63" s="52">
        <f t="shared" si="4"/>
        <v>0</v>
      </c>
      <c r="P63" s="51">
        <v>2888</v>
      </c>
      <c r="Q63" s="52">
        <f t="shared" si="24"/>
        <v>100</v>
      </c>
      <c r="R63" s="51">
        <v>1177</v>
      </c>
      <c r="S63" s="52">
        <f t="shared" si="25"/>
        <v>40.754847645429365</v>
      </c>
      <c r="T63" s="51">
        <v>0</v>
      </c>
      <c r="U63" s="52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</row>
    <row r="64" spans="1:29" s="50" customFormat="1" ht="13.5" customHeight="1">
      <c r="A64" s="74"/>
      <c r="B64" s="61">
        <v>89</v>
      </c>
      <c r="C64" s="51" t="s">
        <v>187</v>
      </c>
      <c r="D64" s="61">
        <v>33000</v>
      </c>
      <c r="E64" s="61">
        <v>7600</v>
      </c>
      <c r="F64" s="62">
        <f t="shared" si="3"/>
        <v>23.03030303030303</v>
      </c>
      <c r="G64" s="61">
        <v>25400</v>
      </c>
      <c r="H64" s="62">
        <f t="shared" si="3"/>
        <v>76.96969696969697</v>
      </c>
      <c r="I64" s="61">
        <v>20400</v>
      </c>
      <c r="J64" s="62">
        <f t="shared" si="23"/>
        <v>61.81818181818181</v>
      </c>
      <c r="K64" s="61">
        <v>25367</v>
      </c>
      <c r="L64" s="61">
        <v>8600</v>
      </c>
      <c r="M64" s="62">
        <f t="shared" si="4"/>
        <v>33.90231403003903</v>
      </c>
      <c r="N64" s="61">
        <v>9207</v>
      </c>
      <c r="O64" s="62">
        <f t="shared" si="4"/>
        <v>36.29518665983365</v>
      </c>
      <c r="P64" s="61">
        <v>16160</v>
      </c>
      <c r="Q64" s="62">
        <f t="shared" si="24"/>
        <v>63.70481334016635</v>
      </c>
      <c r="R64" s="61">
        <v>9998</v>
      </c>
      <c r="S64" s="62">
        <f t="shared" si="25"/>
        <v>39.41341112468956</v>
      </c>
      <c r="T64" s="61">
        <v>5</v>
      </c>
      <c r="U64" s="62">
        <v>12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</row>
    <row r="65" spans="1:29" s="50" customFormat="1" ht="13.5" customHeight="1" thickBot="1">
      <c r="A65" s="74"/>
      <c r="B65" s="55">
        <v>32</v>
      </c>
      <c r="C65" s="55" t="s">
        <v>22</v>
      </c>
      <c r="D65" s="55">
        <v>2200</v>
      </c>
      <c r="E65" s="55">
        <v>0</v>
      </c>
      <c r="F65" s="56">
        <f t="shared" si="3"/>
        <v>0</v>
      </c>
      <c r="G65" s="55">
        <v>2200</v>
      </c>
      <c r="H65" s="56">
        <f t="shared" si="3"/>
        <v>100</v>
      </c>
      <c r="I65" s="55">
        <v>2200</v>
      </c>
      <c r="J65" s="56">
        <f t="shared" si="23"/>
        <v>100</v>
      </c>
      <c r="K65" s="55">
        <v>3316</v>
      </c>
      <c r="L65" s="55">
        <v>0</v>
      </c>
      <c r="M65" s="56">
        <f t="shared" si="4"/>
        <v>0</v>
      </c>
      <c r="N65" s="55">
        <v>0</v>
      </c>
      <c r="O65" s="56">
        <f t="shared" si="4"/>
        <v>0</v>
      </c>
      <c r="P65" s="55">
        <v>3316</v>
      </c>
      <c r="Q65" s="56">
        <f t="shared" si="24"/>
        <v>100</v>
      </c>
      <c r="R65" s="55">
        <v>3316</v>
      </c>
      <c r="S65" s="56">
        <f t="shared" si="25"/>
        <v>100</v>
      </c>
      <c r="T65" s="55">
        <v>0</v>
      </c>
      <c r="U65" s="56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</row>
    <row r="66" spans="1:29" ht="13.5" customHeight="1" thickTop="1">
      <c r="A66" s="74"/>
      <c r="B66" s="41"/>
      <c r="C66" s="42" t="s">
        <v>78</v>
      </c>
      <c r="D66" s="42">
        <f>SUM(D56:D65)</f>
        <v>161974</v>
      </c>
      <c r="E66" s="42">
        <f aca="true" t="shared" si="26" ref="E66:L66">SUM(E56:E65)</f>
        <v>43839</v>
      </c>
      <c r="F66" s="66">
        <f t="shared" si="3"/>
        <v>27.065454949559808</v>
      </c>
      <c r="G66" s="42">
        <f t="shared" si="26"/>
        <v>118135</v>
      </c>
      <c r="H66" s="66">
        <f t="shared" si="3"/>
        <v>72.93454505044019</v>
      </c>
      <c r="I66" s="42">
        <f t="shared" si="26"/>
        <v>113135</v>
      </c>
      <c r="J66" s="66">
        <f t="shared" si="23"/>
        <v>69.84762986652179</v>
      </c>
      <c r="K66" s="42">
        <f t="shared" si="26"/>
        <v>160309</v>
      </c>
      <c r="L66" s="42">
        <f t="shared" si="26"/>
        <v>44573</v>
      </c>
      <c r="M66" s="66">
        <f t="shared" si="4"/>
        <v>27.804427699006297</v>
      </c>
      <c r="N66" s="42">
        <f>SUM(N56:N65)</f>
        <v>48734</v>
      </c>
      <c r="O66" s="66">
        <f t="shared" si="4"/>
        <v>30.400039922898902</v>
      </c>
      <c r="P66" s="30">
        <f>SUM(P56:P65)</f>
        <v>111575</v>
      </c>
      <c r="Q66" s="66">
        <f t="shared" si="24"/>
        <v>69.5999600771011</v>
      </c>
      <c r="R66" s="42">
        <f>SUM(R56:R65)</f>
        <v>96036</v>
      </c>
      <c r="S66" s="66">
        <f t="shared" si="25"/>
        <v>59.906804982876814</v>
      </c>
      <c r="T66" s="30">
        <f aca="true" t="shared" si="27" ref="T66:AC66">+SUM(T56:T65)</f>
        <v>31</v>
      </c>
      <c r="U66" s="31">
        <f t="shared" si="27"/>
        <v>68.3</v>
      </c>
      <c r="V66" s="30">
        <f t="shared" si="27"/>
        <v>14</v>
      </c>
      <c r="W66" s="30">
        <f t="shared" si="27"/>
        <v>3433</v>
      </c>
      <c r="X66" s="30">
        <f t="shared" si="27"/>
        <v>0</v>
      </c>
      <c r="Y66" s="30">
        <f t="shared" si="27"/>
        <v>0</v>
      </c>
      <c r="Z66" s="30">
        <f t="shared" si="27"/>
        <v>1</v>
      </c>
      <c r="AA66" s="30">
        <f t="shared" si="27"/>
        <v>200</v>
      </c>
      <c r="AB66" s="30">
        <f t="shared" si="27"/>
        <v>654</v>
      </c>
      <c r="AC66" s="30">
        <f t="shared" si="27"/>
        <v>13080</v>
      </c>
    </row>
    <row r="67" spans="1:29" ht="13.5" customHeight="1">
      <c r="A67" s="74"/>
      <c r="B67" s="45"/>
      <c r="C67" s="46"/>
      <c r="D67" s="46"/>
      <c r="E67" s="46"/>
      <c r="F67" s="67"/>
      <c r="G67" s="46"/>
      <c r="H67" s="67"/>
      <c r="I67" s="46"/>
      <c r="J67" s="67"/>
      <c r="K67" s="46"/>
      <c r="L67" s="46"/>
      <c r="M67" s="67"/>
      <c r="N67" s="46"/>
      <c r="O67" s="67"/>
      <c r="P67" s="32"/>
      <c r="Q67" s="67"/>
      <c r="R67" s="46"/>
      <c r="S67" s="67"/>
      <c r="T67" s="32"/>
      <c r="U67" s="33"/>
      <c r="V67" s="32"/>
      <c r="W67" s="32"/>
      <c r="X67" s="32"/>
      <c r="Y67" s="32"/>
      <c r="Z67" s="32"/>
      <c r="AA67" s="32"/>
      <c r="AB67" s="32"/>
      <c r="AC67" s="32"/>
    </row>
    <row r="68" spans="1:29" s="50" customFormat="1" ht="13.5" customHeight="1">
      <c r="A68" s="74" t="s">
        <v>82</v>
      </c>
      <c r="B68" s="49">
        <v>9</v>
      </c>
      <c r="C68" s="49" t="s">
        <v>8</v>
      </c>
      <c r="D68" s="49">
        <v>18000</v>
      </c>
      <c r="E68" s="49">
        <v>504</v>
      </c>
      <c r="F68" s="48">
        <f t="shared" si="3"/>
        <v>2.8000000000000003</v>
      </c>
      <c r="G68" s="49">
        <v>17496</v>
      </c>
      <c r="H68" s="48">
        <f t="shared" si="3"/>
        <v>97.2</v>
      </c>
      <c r="I68" s="49">
        <v>17496</v>
      </c>
      <c r="J68" s="48">
        <f>I68/$D68*100</f>
        <v>97.2</v>
      </c>
      <c r="K68" s="49">
        <v>9370</v>
      </c>
      <c r="L68" s="49">
        <v>2496</v>
      </c>
      <c r="M68" s="48">
        <f t="shared" si="4"/>
        <v>26.63820704375667</v>
      </c>
      <c r="N68" s="49">
        <v>9370</v>
      </c>
      <c r="O68" s="48">
        <f t="shared" si="4"/>
        <v>100</v>
      </c>
      <c r="P68" s="49">
        <v>0</v>
      </c>
      <c r="Q68" s="48">
        <f>P68/$K68*100</f>
        <v>0</v>
      </c>
      <c r="R68" s="49">
        <v>0</v>
      </c>
      <c r="S68" s="48">
        <f>R68/$K68*100</f>
        <v>0</v>
      </c>
      <c r="T68" s="49">
        <v>0</v>
      </c>
      <c r="U68" s="48">
        <v>0</v>
      </c>
      <c r="V68" s="47">
        <v>2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</row>
    <row r="69" spans="1:29" s="50" customFormat="1" ht="13.5" customHeight="1">
      <c r="A69" s="74"/>
      <c r="B69" s="51">
        <v>22</v>
      </c>
      <c r="C69" s="51" t="s">
        <v>16</v>
      </c>
      <c r="D69" s="51">
        <v>6000</v>
      </c>
      <c r="E69" s="51">
        <v>0</v>
      </c>
      <c r="F69" s="52">
        <f t="shared" si="3"/>
        <v>0</v>
      </c>
      <c r="G69" s="51">
        <v>6000</v>
      </c>
      <c r="H69" s="52">
        <f t="shared" si="3"/>
        <v>100</v>
      </c>
      <c r="I69" s="51">
        <v>600</v>
      </c>
      <c r="J69" s="52">
        <f>I69/$D69*100</f>
        <v>10</v>
      </c>
      <c r="K69" s="51">
        <v>4128</v>
      </c>
      <c r="L69" s="51">
        <v>0</v>
      </c>
      <c r="M69" s="52">
        <f t="shared" si="4"/>
        <v>0</v>
      </c>
      <c r="N69" s="51">
        <v>4128</v>
      </c>
      <c r="O69" s="52">
        <f t="shared" si="4"/>
        <v>100</v>
      </c>
      <c r="P69" s="51">
        <v>0</v>
      </c>
      <c r="Q69" s="52">
        <f>P69/$K69*100</f>
        <v>0</v>
      </c>
      <c r="R69" s="51">
        <v>0</v>
      </c>
      <c r="S69" s="52">
        <f>R69/$K69*100</f>
        <v>0</v>
      </c>
      <c r="T69" s="51">
        <v>0</v>
      </c>
      <c r="U69" s="52">
        <v>0</v>
      </c>
      <c r="V69" s="51">
        <v>3</v>
      </c>
      <c r="W69" s="51">
        <v>5400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</row>
    <row r="70" spans="1:29" s="50" customFormat="1" ht="13.5" customHeight="1">
      <c r="A70" s="74"/>
      <c r="B70" s="51">
        <v>74</v>
      </c>
      <c r="C70" s="51" t="s">
        <v>52</v>
      </c>
      <c r="D70" s="51">
        <v>4500</v>
      </c>
      <c r="E70" s="51">
        <v>0</v>
      </c>
      <c r="F70" s="52">
        <f t="shared" si="3"/>
        <v>0</v>
      </c>
      <c r="G70" s="51">
        <v>4500</v>
      </c>
      <c r="H70" s="52">
        <f t="shared" si="3"/>
        <v>100</v>
      </c>
      <c r="I70" s="51">
        <v>4500</v>
      </c>
      <c r="J70" s="52">
        <f>I70/$D70*100</f>
        <v>100</v>
      </c>
      <c r="K70" s="51">
        <v>2514</v>
      </c>
      <c r="L70" s="51">
        <v>0</v>
      </c>
      <c r="M70" s="52">
        <f t="shared" si="4"/>
        <v>0</v>
      </c>
      <c r="N70" s="51">
        <v>0</v>
      </c>
      <c r="O70" s="52">
        <f t="shared" si="4"/>
        <v>0</v>
      </c>
      <c r="P70" s="51">
        <v>2514</v>
      </c>
      <c r="Q70" s="52">
        <f>P70/$K70*100</f>
        <v>100</v>
      </c>
      <c r="R70" s="51">
        <v>0</v>
      </c>
      <c r="S70" s="52">
        <f>R70/$K70*100</f>
        <v>0</v>
      </c>
      <c r="T70" s="51">
        <v>2</v>
      </c>
      <c r="U70" s="52">
        <v>13.4</v>
      </c>
      <c r="V70" s="51">
        <v>4</v>
      </c>
      <c r="W70" s="51">
        <v>380</v>
      </c>
      <c r="X70" s="51">
        <v>0</v>
      </c>
      <c r="Y70" s="51">
        <v>0</v>
      </c>
      <c r="Z70" s="51">
        <v>0</v>
      </c>
      <c r="AA70" s="51">
        <v>0</v>
      </c>
      <c r="AB70" s="51">
        <v>36</v>
      </c>
      <c r="AC70" s="51">
        <v>0</v>
      </c>
    </row>
    <row r="71" spans="1:29" s="50" customFormat="1" ht="13.5" customHeight="1" thickBot="1">
      <c r="A71" s="74"/>
      <c r="B71" s="55">
        <v>63</v>
      </c>
      <c r="C71" s="55" t="s">
        <v>43</v>
      </c>
      <c r="D71" s="55">
        <v>21500</v>
      </c>
      <c r="E71" s="55">
        <v>0</v>
      </c>
      <c r="F71" s="56">
        <f t="shared" si="3"/>
        <v>0</v>
      </c>
      <c r="G71" s="55">
        <v>21500</v>
      </c>
      <c r="H71" s="56">
        <f t="shared" si="3"/>
        <v>100</v>
      </c>
      <c r="I71" s="55">
        <v>21500</v>
      </c>
      <c r="J71" s="56">
        <f>I71/$D71*100</f>
        <v>100</v>
      </c>
      <c r="K71" s="55">
        <v>13067</v>
      </c>
      <c r="L71" s="55">
        <v>0</v>
      </c>
      <c r="M71" s="56">
        <f t="shared" si="4"/>
        <v>0</v>
      </c>
      <c r="N71" s="55">
        <v>0</v>
      </c>
      <c r="O71" s="56">
        <f t="shared" si="4"/>
        <v>0</v>
      </c>
      <c r="P71" s="55">
        <v>13067</v>
      </c>
      <c r="Q71" s="56">
        <f>P71/$K71*100</f>
        <v>100</v>
      </c>
      <c r="R71" s="55">
        <v>13067</v>
      </c>
      <c r="S71" s="56">
        <f>R71/$K71*100</f>
        <v>100</v>
      </c>
      <c r="T71" s="55">
        <v>0</v>
      </c>
      <c r="U71" s="56">
        <v>0</v>
      </c>
      <c r="V71" s="55">
        <v>5</v>
      </c>
      <c r="W71" s="55">
        <v>308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</row>
    <row r="72" spans="1:29" ht="13.5" customHeight="1" thickTop="1">
      <c r="A72" s="74"/>
      <c r="B72" s="41"/>
      <c r="C72" s="42" t="s">
        <v>78</v>
      </c>
      <c r="D72" s="42">
        <f>SUM(D68:D71)</f>
        <v>50000</v>
      </c>
      <c r="E72" s="42">
        <f aca="true" t="shared" si="28" ref="E72:L72">SUM(E68:E71)</f>
        <v>504</v>
      </c>
      <c r="F72" s="66">
        <f t="shared" si="3"/>
        <v>1.008</v>
      </c>
      <c r="G72" s="42">
        <f t="shared" si="28"/>
        <v>49496</v>
      </c>
      <c r="H72" s="66">
        <f t="shared" si="3"/>
        <v>98.992</v>
      </c>
      <c r="I72" s="42">
        <f t="shared" si="28"/>
        <v>44096</v>
      </c>
      <c r="J72" s="66">
        <f>I72/$D72*100</f>
        <v>88.19200000000001</v>
      </c>
      <c r="K72" s="42">
        <f t="shared" si="28"/>
        <v>29079</v>
      </c>
      <c r="L72" s="42">
        <f t="shared" si="28"/>
        <v>2496</v>
      </c>
      <c r="M72" s="66">
        <f t="shared" si="4"/>
        <v>8.583513875992985</v>
      </c>
      <c r="N72" s="42">
        <f>SUM(N68:N71)</f>
        <v>13498</v>
      </c>
      <c r="O72" s="66">
        <f t="shared" si="4"/>
        <v>46.418377523298595</v>
      </c>
      <c r="P72" s="30">
        <f>SUM(P68:P71)</f>
        <v>15581</v>
      </c>
      <c r="Q72" s="66">
        <f>P72/$K72*100</f>
        <v>53.5816224767014</v>
      </c>
      <c r="R72" s="42">
        <f>SUM(R68:R71)</f>
        <v>13067</v>
      </c>
      <c r="S72" s="66">
        <f>R72/$K72*100</f>
        <v>44.93620826025654</v>
      </c>
      <c r="T72" s="30">
        <f aca="true" t="shared" si="29" ref="T72:AC72">+SUM(T68:T71)</f>
        <v>2</v>
      </c>
      <c r="U72" s="31">
        <f t="shared" si="29"/>
        <v>13.4</v>
      </c>
      <c r="V72" s="30">
        <f t="shared" si="29"/>
        <v>14</v>
      </c>
      <c r="W72" s="30">
        <f t="shared" si="29"/>
        <v>6088</v>
      </c>
      <c r="X72" s="30">
        <f t="shared" si="29"/>
        <v>0</v>
      </c>
      <c r="Y72" s="30">
        <f t="shared" si="29"/>
        <v>0</v>
      </c>
      <c r="Z72" s="30">
        <f t="shared" si="29"/>
        <v>0</v>
      </c>
      <c r="AA72" s="30">
        <f t="shared" si="29"/>
        <v>0</v>
      </c>
      <c r="AB72" s="30">
        <f t="shared" si="29"/>
        <v>36</v>
      </c>
      <c r="AC72" s="30">
        <f t="shared" si="29"/>
        <v>0</v>
      </c>
    </row>
    <row r="73" spans="1:29" ht="13.5" customHeight="1">
      <c r="A73" s="74"/>
      <c r="B73" s="45"/>
      <c r="C73" s="46"/>
      <c r="D73" s="46"/>
      <c r="E73" s="46"/>
      <c r="F73" s="67"/>
      <c r="G73" s="46"/>
      <c r="H73" s="67"/>
      <c r="I73" s="46"/>
      <c r="J73" s="67"/>
      <c r="K73" s="46"/>
      <c r="L73" s="46"/>
      <c r="M73" s="67"/>
      <c r="N73" s="46"/>
      <c r="O73" s="67"/>
      <c r="P73" s="32"/>
      <c r="Q73" s="67"/>
      <c r="R73" s="46"/>
      <c r="S73" s="67"/>
      <c r="T73" s="32"/>
      <c r="U73" s="33"/>
      <c r="V73" s="32"/>
      <c r="W73" s="32"/>
      <c r="X73" s="32"/>
      <c r="Y73" s="32"/>
      <c r="Z73" s="32"/>
      <c r="AA73" s="32"/>
      <c r="AB73" s="32"/>
      <c r="AC73" s="32"/>
    </row>
    <row r="74" spans="1:29" s="50" customFormat="1" ht="13.5" customHeight="1">
      <c r="A74" s="74" t="s">
        <v>68</v>
      </c>
      <c r="B74" s="49">
        <v>57</v>
      </c>
      <c r="C74" s="49" t="s">
        <v>40</v>
      </c>
      <c r="D74" s="49">
        <v>93200</v>
      </c>
      <c r="E74" s="49">
        <v>45200</v>
      </c>
      <c r="F74" s="48">
        <f aca="true" t="shared" si="30" ref="F74:F83">E74/$D74*100</f>
        <v>48.497854077253216</v>
      </c>
      <c r="G74" s="49">
        <v>48000</v>
      </c>
      <c r="H74" s="48">
        <f aca="true" t="shared" si="31" ref="H74:H83">G74/$D74*100</f>
        <v>51.50214592274678</v>
      </c>
      <c r="I74" s="49">
        <v>0</v>
      </c>
      <c r="J74" s="48">
        <f aca="true" t="shared" si="32" ref="J74:J83">I74/$D74*100</f>
        <v>0</v>
      </c>
      <c r="K74" s="49">
        <v>50834</v>
      </c>
      <c r="L74" s="49">
        <v>29804</v>
      </c>
      <c r="M74" s="48">
        <f aca="true" t="shared" si="33" ref="M74:M83">L74/$K74*100</f>
        <v>58.63005075343274</v>
      </c>
      <c r="N74" s="49">
        <v>30034</v>
      </c>
      <c r="O74" s="48">
        <f aca="true" t="shared" si="34" ref="O74:O83">N74/$K74*100</f>
        <v>59.08250383601526</v>
      </c>
      <c r="P74" s="49">
        <v>20800</v>
      </c>
      <c r="Q74" s="48">
        <f aca="true" t="shared" si="35" ref="Q74:Q83">P74/$K74*100</f>
        <v>40.91749616398474</v>
      </c>
      <c r="R74" s="49">
        <v>7023</v>
      </c>
      <c r="S74" s="48">
        <f aca="true" t="shared" si="36" ref="S74:S83">R74/$K74*100</f>
        <v>13.815556517291578</v>
      </c>
      <c r="T74" s="49">
        <v>17</v>
      </c>
      <c r="U74" s="48">
        <v>17.9</v>
      </c>
      <c r="V74" s="49">
        <v>1</v>
      </c>
      <c r="W74" s="49">
        <v>24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</row>
    <row r="75" spans="1:29" s="50" customFormat="1" ht="13.5" customHeight="1">
      <c r="A75" s="74"/>
      <c r="B75" s="51">
        <v>1</v>
      </c>
      <c r="C75" s="51" t="s">
        <v>2</v>
      </c>
      <c r="D75" s="51">
        <v>126414</v>
      </c>
      <c r="E75" s="51">
        <v>60917</v>
      </c>
      <c r="F75" s="52">
        <f t="shared" si="30"/>
        <v>48.18849178097363</v>
      </c>
      <c r="G75" s="51">
        <v>65497</v>
      </c>
      <c r="H75" s="52">
        <f t="shared" si="31"/>
        <v>51.81150821902637</v>
      </c>
      <c r="I75" s="51">
        <v>65497</v>
      </c>
      <c r="J75" s="52">
        <f t="shared" si="32"/>
        <v>51.81150821902637</v>
      </c>
      <c r="K75" s="51">
        <v>111987</v>
      </c>
      <c r="L75" s="51">
        <v>36530</v>
      </c>
      <c r="M75" s="52">
        <f t="shared" si="33"/>
        <v>32.61985766205006</v>
      </c>
      <c r="N75" s="51">
        <v>36837</v>
      </c>
      <c r="O75" s="52">
        <f t="shared" si="34"/>
        <v>32.893996624608214</v>
      </c>
      <c r="P75" s="51">
        <v>75150</v>
      </c>
      <c r="Q75" s="52">
        <f t="shared" si="35"/>
        <v>67.1060033753918</v>
      </c>
      <c r="R75" s="51">
        <v>0</v>
      </c>
      <c r="S75" s="52">
        <f t="shared" si="36"/>
        <v>0</v>
      </c>
      <c r="T75" s="51">
        <v>17</v>
      </c>
      <c r="U75" s="52">
        <v>7.6</v>
      </c>
      <c r="V75" s="51">
        <v>0</v>
      </c>
      <c r="W75" s="51">
        <v>0</v>
      </c>
      <c r="X75" s="51">
        <v>1</v>
      </c>
      <c r="Y75" s="51">
        <v>500</v>
      </c>
      <c r="Z75" s="51">
        <v>2</v>
      </c>
      <c r="AA75" s="51">
        <v>510</v>
      </c>
      <c r="AB75" s="51">
        <v>0</v>
      </c>
      <c r="AC75" s="51">
        <v>0</v>
      </c>
    </row>
    <row r="76" spans="1:29" s="50" customFormat="1" ht="13.5" customHeight="1">
      <c r="A76" s="74"/>
      <c r="B76" s="51">
        <v>10</v>
      </c>
      <c r="C76" s="51" t="s">
        <v>9</v>
      </c>
      <c r="D76" s="51">
        <v>21800</v>
      </c>
      <c r="E76" s="51">
        <v>800</v>
      </c>
      <c r="F76" s="52">
        <f t="shared" si="30"/>
        <v>3.669724770642202</v>
      </c>
      <c r="G76" s="51">
        <v>21000</v>
      </c>
      <c r="H76" s="52">
        <f t="shared" si="31"/>
        <v>96.3302752293578</v>
      </c>
      <c r="I76" s="51">
        <v>0</v>
      </c>
      <c r="J76" s="52">
        <f t="shared" si="32"/>
        <v>0</v>
      </c>
      <c r="K76" s="51">
        <v>21800</v>
      </c>
      <c r="L76" s="51">
        <v>0</v>
      </c>
      <c r="M76" s="52">
        <f t="shared" si="33"/>
        <v>0</v>
      </c>
      <c r="N76" s="51">
        <v>0</v>
      </c>
      <c r="O76" s="52">
        <f t="shared" si="34"/>
        <v>0</v>
      </c>
      <c r="P76" s="51">
        <v>21800</v>
      </c>
      <c r="Q76" s="52">
        <f t="shared" si="35"/>
        <v>100</v>
      </c>
      <c r="R76" s="51">
        <v>0</v>
      </c>
      <c r="S76" s="52">
        <f t="shared" si="36"/>
        <v>0</v>
      </c>
      <c r="T76" s="53">
        <v>3</v>
      </c>
      <c r="U76" s="52">
        <v>5.4</v>
      </c>
      <c r="V76" s="53">
        <v>14</v>
      </c>
      <c r="W76" s="53">
        <v>530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</row>
    <row r="77" spans="1:29" s="50" customFormat="1" ht="13.5" customHeight="1">
      <c r="A77" s="74"/>
      <c r="B77" s="51">
        <v>26</v>
      </c>
      <c r="C77" s="51" t="s">
        <v>19</v>
      </c>
      <c r="D77" s="51">
        <v>4300</v>
      </c>
      <c r="E77" s="51">
        <v>0</v>
      </c>
      <c r="F77" s="52">
        <f t="shared" si="30"/>
        <v>0</v>
      </c>
      <c r="G77" s="51">
        <v>4300</v>
      </c>
      <c r="H77" s="52">
        <f t="shared" si="31"/>
        <v>100</v>
      </c>
      <c r="I77" s="51">
        <v>4300</v>
      </c>
      <c r="J77" s="52">
        <f t="shared" si="32"/>
        <v>100</v>
      </c>
      <c r="K77" s="51">
        <v>1047</v>
      </c>
      <c r="L77" s="51">
        <v>0</v>
      </c>
      <c r="M77" s="52">
        <f t="shared" si="33"/>
        <v>0</v>
      </c>
      <c r="N77" s="51">
        <v>0</v>
      </c>
      <c r="O77" s="52">
        <f t="shared" si="34"/>
        <v>0</v>
      </c>
      <c r="P77" s="51">
        <v>1047</v>
      </c>
      <c r="Q77" s="52">
        <f t="shared" si="35"/>
        <v>100</v>
      </c>
      <c r="R77" s="51">
        <v>1047</v>
      </c>
      <c r="S77" s="52">
        <f t="shared" si="36"/>
        <v>100</v>
      </c>
      <c r="T77" s="51">
        <v>0</v>
      </c>
      <c r="U77" s="52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</row>
    <row r="78" spans="1:29" s="50" customFormat="1" ht="13.5" customHeight="1">
      <c r="A78" s="74"/>
      <c r="B78" s="51">
        <v>15</v>
      </c>
      <c r="C78" s="51" t="s">
        <v>12</v>
      </c>
      <c r="D78" s="51">
        <v>8400</v>
      </c>
      <c r="E78" s="51">
        <v>0</v>
      </c>
      <c r="F78" s="52">
        <f t="shared" si="30"/>
        <v>0</v>
      </c>
      <c r="G78" s="51">
        <v>8400</v>
      </c>
      <c r="H78" s="52">
        <f t="shared" si="31"/>
        <v>100</v>
      </c>
      <c r="I78" s="51">
        <v>8400</v>
      </c>
      <c r="J78" s="52">
        <f t="shared" si="32"/>
        <v>100</v>
      </c>
      <c r="K78" s="51">
        <v>16800</v>
      </c>
      <c r="L78" s="51">
        <v>0</v>
      </c>
      <c r="M78" s="52">
        <f t="shared" si="33"/>
        <v>0</v>
      </c>
      <c r="N78" s="51">
        <v>0</v>
      </c>
      <c r="O78" s="52">
        <f t="shared" si="34"/>
        <v>0</v>
      </c>
      <c r="P78" s="51">
        <v>16800</v>
      </c>
      <c r="Q78" s="52">
        <f t="shared" si="35"/>
        <v>100</v>
      </c>
      <c r="R78" s="51">
        <v>0</v>
      </c>
      <c r="S78" s="52">
        <f t="shared" si="36"/>
        <v>0</v>
      </c>
      <c r="T78" s="53">
        <v>1</v>
      </c>
      <c r="U78" s="52">
        <v>3.7</v>
      </c>
      <c r="V78" s="53">
        <v>0</v>
      </c>
      <c r="W78" s="53">
        <v>0</v>
      </c>
      <c r="X78" s="51">
        <v>2</v>
      </c>
      <c r="Y78" s="51">
        <v>500</v>
      </c>
      <c r="Z78" s="51">
        <v>0</v>
      </c>
      <c r="AA78" s="51">
        <v>0</v>
      </c>
      <c r="AB78" s="51">
        <v>101</v>
      </c>
      <c r="AC78" s="51">
        <v>0</v>
      </c>
    </row>
    <row r="79" spans="1:29" s="50" customFormat="1" ht="13.5" customHeight="1">
      <c r="A79" s="74"/>
      <c r="B79" s="51">
        <v>87</v>
      </c>
      <c r="C79" s="51" t="s">
        <v>62</v>
      </c>
      <c r="D79" s="51">
        <v>2270</v>
      </c>
      <c r="E79" s="51">
        <v>0</v>
      </c>
      <c r="F79" s="52">
        <f t="shared" si="30"/>
        <v>0</v>
      </c>
      <c r="G79" s="51">
        <v>2270</v>
      </c>
      <c r="H79" s="52">
        <f t="shared" si="31"/>
        <v>100</v>
      </c>
      <c r="I79" s="51">
        <v>0</v>
      </c>
      <c r="J79" s="52">
        <f t="shared" si="32"/>
        <v>0</v>
      </c>
      <c r="K79" s="51">
        <v>1291</v>
      </c>
      <c r="L79" s="51">
        <v>0</v>
      </c>
      <c r="M79" s="52">
        <f t="shared" si="33"/>
        <v>0</v>
      </c>
      <c r="N79" s="51">
        <v>0</v>
      </c>
      <c r="O79" s="52">
        <f t="shared" si="34"/>
        <v>0</v>
      </c>
      <c r="P79" s="51">
        <v>1291</v>
      </c>
      <c r="Q79" s="52">
        <f t="shared" si="35"/>
        <v>100</v>
      </c>
      <c r="R79" s="51">
        <v>1291</v>
      </c>
      <c r="S79" s="52">
        <f t="shared" si="36"/>
        <v>100</v>
      </c>
      <c r="T79" s="51">
        <v>0</v>
      </c>
      <c r="U79" s="52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</row>
    <row r="80" spans="1:29" s="50" customFormat="1" ht="13.5" customHeight="1">
      <c r="A80" s="74"/>
      <c r="B80" s="51">
        <v>81</v>
      </c>
      <c r="C80" s="51" t="s">
        <v>58</v>
      </c>
      <c r="D80" s="51">
        <v>8165</v>
      </c>
      <c r="E80" s="51">
        <v>0</v>
      </c>
      <c r="F80" s="52">
        <f t="shared" si="30"/>
        <v>0</v>
      </c>
      <c r="G80" s="51">
        <v>8165</v>
      </c>
      <c r="H80" s="52">
        <f t="shared" si="31"/>
        <v>100</v>
      </c>
      <c r="I80" s="51">
        <v>8165</v>
      </c>
      <c r="J80" s="52">
        <f t="shared" si="32"/>
        <v>100</v>
      </c>
      <c r="K80" s="51">
        <v>3655</v>
      </c>
      <c r="L80" s="51">
        <v>0</v>
      </c>
      <c r="M80" s="52">
        <f t="shared" si="33"/>
        <v>0</v>
      </c>
      <c r="N80" s="51">
        <v>0</v>
      </c>
      <c r="O80" s="52">
        <f t="shared" si="34"/>
        <v>0</v>
      </c>
      <c r="P80" s="51">
        <v>3655</v>
      </c>
      <c r="Q80" s="52">
        <f t="shared" si="35"/>
        <v>100</v>
      </c>
      <c r="R80" s="51">
        <v>3655</v>
      </c>
      <c r="S80" s="52">
        <f t="shared" si="36"/>
        <v>100</v>
      </c>
      <c r="T80" s="51">
        <v>0</v>
      </c>
      <c r="U80" s="52">
        <v>0</v>
      </c>
      <c r="V80" s="51">
        <v>0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v>0</v>
      </c>
      <c r="AC80" s="51">
        <v>0</v>
      </c>
    </row>
    <row r="81" spans="1:29" s="50" customFormat="1" ht="13.5" customHeight="1">
      <c r="A81" s="74"/>
      <c r="B81" s="51">
        <v>54</v>
      </c>
      <c r="C81" s="51" t="s">
        <v>37</v>
      </c>
      <c r="D81" s="51">
        <v>4930</v>
      </c>
      <c r="E81" s="51">
        <v>4930</v>
      </c>
      <c r="F81" s="52">
        <f t="shared" si="30"/>
        <v>100</v>
      </c>
      <c r="G81" s="51">
        <v>0</v>
      </c>
      <c r="H81" s="52">
        <f t="shared" si="31"/>
        <v>0</v>
      </c>
      <c r="I81" s="51">
        <v>0</v>
      </c>
      <c r="J81" s="52">
        <f t="shared" si="32"/>
        <v>0</v>
      </c>
      <c r="K81" s="51">
        <v>3964</v>
      </c>
      <c r="L81" s="51">
        <v>0</v>
      </c>
      <c r="M81" s="52">
        <f t="shared" si="33"/>
        <v>0</v>
      </c>
      <c r="N81" s="51">
        <v>0</v>
      </c>
      <c r="O81" s="52">
        <f t="shared" si="34"/>
        <v>0</v>
      </c>
      <c r="P81" s="51">
        <v>3964</v>
      </c>
      <c r="Q81" s="52">
        <f t="shared" si="35"/>
        <v>100</v>
      </c>
      <c r="R81" s="51">
        <v>3964</v>
      </c>
      <c r="S81" s="52">
        <f t="shared" si="36"/>
        <v>100</v>
      </c>
      <c r="T81" s="51">
        <v>0</v>
      </c>
      <c r="U81" s="52">
        <v>0</v>
      </c>
      <c r="V81" s="51">
        <v>5</v>
      </c>
      <c r="W81" s="51">
        <v>82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</row>
    <row r="82" spans="1:29" s="50" customFormat="1" ht="13.5" customHeight="1" thickBot="1">
      <c r="A82" s="74"/>
      <c r="B82" s="55">
        <v>75</v>
      </c>
      <c r="C82" s="55" t="s">
        <v>53</v>
      </c>
      <c r="D82" s="55">
        <v>2850</v>
      </c>
      <c r="E82" s="55">
        <v>0</v>
      </c>
      <c r="F82" s="56">
        <f t="shared" si="30"/>
        <v>0</v>
      </c>
      <c r="G82" s="55">
        <v>2850</v>
      </c>
      <c r="H82" s="56">
        <f t="shared" si="31"/>
        <v>100</v>
      </c>
      <c r="I82" s="55">
        <v>2850</v>
      </c>
      <c r="J82" s="56">
        <f t="shared" si="32"/>
        <v>100</v>
      </c>
      <c r="K82" s="55">
        <v>2000</v>
      </c>
      <c r="L82" s="55">
        <v>0</v>
      </c>
      <c r="M82" s="56">
        <f t="shared" si="33"/>
        <v>0</v>
      </c>
      <c r="N82" s="55">
        <v>0</v>
      </c>
      <c r="O82" s="56">
        <f t="shared" si="34"/>
        <v>0</v>
      </c>
      <c r="P82" s="55">
        <v>2000</v>
      </c>
      <c r="Q82" s="56">
        <f t="shared" si="35"/>
        <v>100</v>
      </c>
      <c r="R82" s="55">
        <v>2000</v>
      </c>
      <c r="S82" s="56">
        <f t="shared" si="36"/>
        <v>100</v>
      </c>
      <c r="T82" s="55">
        <v>0</v>
      </c>
      <c r="U82" s="56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</row>
    <row r="83" spans="1:29" ht="13.5" customHeight="1" thickTop="1">
      <c r="A83" s="74"/>
      <c r="B83" s="41"/>
      <c r="C83" s="42" t="s">
        <v>78</v>
      </c>
      <c r="D83" s="42">
        <f>SUM(D74:D82)</f>
        <v>272329</v>
      </c>
      <c r="E83" s="42">
        <f aca="true" t="shared" si="37" ref="E83:L83">SUM(E74:E82)</f>
        <v>111847</v>
      </c>
      <c r="F83" s="66">
        <f t="shared" si="30"/>
        <v>41.07054335013899</v>
      </c>
      <c r="G83" s="42">
        <f t="shared" si="37"/>
        <v>160482</v>
      </c>
      <c r="H83" s="66">
        <f t="shared" si="31"/>
        <v>58.92945664986101</v>
      </c>
      <c r="I83" s="42">
        <f t="shared" si="37"/>
        <v>89212</v>
      </c>
      <c r="J83" s="66">
        <f t="shared" si="32"/>
        <v>32.75890558846102</v>
      </c>
      <c r="K83" s="42">
        <f t="shared" si="37"/>
        <v>213378</v>
      </c>
      <c r="L83" s="42">
        <f t="shared" si="37"/>
        <v>66334</v>
      </c>
      <c r="M83" s="66">
        <f t="shared" si="33"/>
        <v>31.087553543476837</v>
      </c>
      <c r="N83" s="42">
        <f>SUM(N74:N82)</f>
        <v>66871</v>
      </c>
      <c r="O83" s="66">
        <f t="shared" si="34"/>
        <v>31.33921960089606</v>
      </c>
      <c r="P83" s="30">
        <f>SUM(P74:P82)</f>
        <v>146507</v>
      </c>
      <c r="Q83" s="66">
        <f t="shared" si="35"/>
        <v>68.66078039910394</v>
      </c>
      <c r="R83" s="42">
        <f>SUM(R74:R82)</f>
        <v>18980</v>
      </c>
      <c r="S83" s="66">
        <f t="shared" si="36"/>
        <v>8.895012606735465</v>
      </c>
      <c r="T83" s="30">
        <f aca="true" t="shared" si="38" ref="T83:AC83">+SUM(T74:T82)</f>
        <v>38</v>
      </c>
      <c r="U83" s="31">
        <f t="shared" si="38"/>
        <v>34.6</v>
      </c>
      <c r="V83" s="30">
        <f t="shared" si="38"/>
        <v>20</v>
      </c>
      <c r="W83" s="30">
        <f t="shared" si="38"/>
        <v>636</v>
      </c>
      <c r="X83" s="30">
        <f t="shared" si="38"/>
        <v>3</v>
      </c>
      <c r="Y83" s="30">
        <f t="shared" si="38"/>
        <v>1000</v>
      </c>
      <c r="Z83" s="30">
        <f t="shared" si="38"/>
        <v>2</v>
      </c>
      <c r="AA83" s="30">
        <f t="shared" si="38"/>
        <v>510</v>
      </c>
      <c r="AB83" s="30">
        <f t="shared" si="38"/>
        <v>101</v>
      </c>
      <c r="AC83" s="30">
        <f t="shared" si="38"/>
        <v>0</v>
      </c>
    </row>
    <row r="84" spans="1:29" ht="13.5" customHeight="1">
      <c r="A84" s="74"/>
      <c r="B84" s="45"/>
      <c r="C84" s="46"/>
      <c r="D84" s="46"/>
      <c r="E84" s="46"/>
      <c r="F84" s="67"/>
      <c r="G84" s="46"/>
      <c r="H84" s="67"/>
      <c r="I84" s="46"/>
      <c r="J84" s="67"/>
      <c r="K84" s="46"/>
      <c r="L84" s="46"/>
      <c r="M84" s="67"/>
      <c r="N84" s="46"/>
      <c r="O84" s="67"/>
      <c r="P84" s="32"/>
      <c r="Q84" s="67"/>
      <c r="R84" s="46"/>
      <c r="S84" s="67"/>
      <c r="T84" s="32"/>
      <c r="U84" s="33"/>
      <c r="V84" s="32"/>
      <c r="W84" s="32"/>
      <c r="X84" s="32"/>
      <c r="Y84" s="32"/>
      <c r="Z84" s="32"/>
      <c r="AA84" s="32"/>
      <c r="AB84" s="32"/>
      <c r="AC84" s="32"/>
    </row>
    <row r="85" spans="1:29" s="50" customFormat="1" ht="13.5" customHeight="1">
      <c r="A85" s="74" t="s">
        <v>69</v>
      </c>
      <c r="B85" s="49">
        <v>2</v>
      </c>
      <c r="C85" s="49" t="s">
        <v>3</v>
      </c>
      <c r="D85" s="49">
        <v>22000</v>
      </c>
      <c r="E85" s="49">
        <v>0</v>
      </c>
      <c r="F85" s="48">
        <f aca="true" t="shared" si="39" ref="F85:F91">E85/$D85*100</f>
        <v>0</v>
      </c>
      <c r="G85" s="49">
        <v>22000</v>
      </c>
      <c r="H85" s="48">
        <f aca="true" t="shared" si="40" ref="H85:H91">G85/$D85*100</f>
        <v>100</v>
      </c>
      <c r="I85" s="49">
        <v>0</v>
      </c>
      <c r="J85" s="48">
        <f aca="true" t="shared" si="41" ref="J85:J91">I85/$D85*100</f>
        <v>0</v>
      </c>
      <c r="K85" s="49">
        <v>12679</v>
      </c>
      <c r="L85" s="49">
        <v>4428</v>
      </c>
      <c r="M85" s="48">
        <f aca="true" t="shared" si="42" ref="M85:M91">L85/$K85*100</f>
        <v>34.92388989667955</v>
      </c>
      <c r="N85" s="49">
        <v>4981</v>
      </c>
      <c r="O85" s="48">
        <f aca="true" t="shared" si="43" ref="O85:O91">N85/$K85*100</f>
        <v>39.28543260509504</v>
      </c>
      <c r="P85" s="49">
        <v>7698</v>
      </c>
      <c r="Q85" s="48">
        <f aca="true" t="shared" si="44" ref="Q85:Q91">P85/$K85*100</f>
        <v>60.71456739490496</v>
      </c>
      <c r="R85" s="49">
        <v>7698</v>
      </c>
      <c r="S85" s="48">
        <f aca="true" t="shared" si="45" ref="S85:S91">R85/$K85*100</f>
        <v>60.71456739490496</v>
      </c>
      <c r="T85" s="49">
        <v>3</v>
      </c>
      <c r="U85" s="48">
        <v>5</v>
      </c>
      <c r="V85" s="49">
        <v>1</v>
      </c>
      <c r="W85" s="49">
        <v>72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</row>
    <row r="86" spans="1:29" s="50" customFormat="1" ht="13.5" customHeight="1">
      <c r="A86" s="74"/>
      <c r="B86" s="51">
        <v>69</v>
      </c>
      <c r="C86" s="51" t="s">
        <v>48</v>
      </c>
      <c r="D86" s="51">
        <v>2500</v>
      </c>
      <c r="E86" s="51">
        <v>0</v>
      </c>
      <c r="F86" s="52">
        <f t="shared" si="39"/>
        <v>0</v>
      </c>
      <c r="G86" s="51">
        <v>2500</v>
      </c>
      <c r="H86" s="52">
        <f t="shared" si="40"/>
        <v>100</v>
      </c>
      <c r="I86" s="51">
        <v>0</v>
      </c>
      <c r="J86" s="52">
        <f t="shared" si="41"/>
        <v>0</v>
      </c>
      <c r="K86" s="51">
        <v>2015</v>
      </c>
      <c r="L86" s="51">
        <v>0</v>
      </c>
      <c r="M86" s="52">
        <f t="shared" si="42"/>
        <v>0</v>
      </c>
      <c r="N86" s="51">
        <v>0</v>
      </c>
      <c r="O86" s="52">
        <f t="shared" si="43"/>
        <v>0</v>
      </c>
      <c r="P86" s="51">
        <v>2015</v>
      </c>
      <c r="Q86" s="52">
        <f t="shared" si="44"/>
        <v>100</v>
      </c>
      <c r="R86" s="51">
        <v>1395</v>
      </c>
      <c r="S86" s="52">
        <f t="shared" si="45"/>
        <v>69.23076923076923</v>
      </c>
      <c r="T86" s="51">
        <v>0</v>
      </c>
      <c r="U86" s="52">
        <v>0</v>
      </c>
      <c r="V86" s="51">
        <v>2</v>
      </c>
      <c r="W86" s="51">
        <v>60</v>
      </c>
      <c r="X86" s="51">
        <v>0</v>
      </c>
      <c r="Y86" s="51">
        <v>0</v>
      </c>
      <c r="Z86" s="51">
        <v>0</v>
      </c>
      <c r="AA86" s="51">
        <v>0</v>
      </c>
      <c r="AB86" s="51">
        <v>0</v>
      </c>
      <c r="AC86" s="51">
        <v>0</v>
      </c>
    </row>
    <row r="87" spans="1:29" s="50" customFormat="1" ht="13.5" customHeight="1">
      <c r="A87" s="74"/>
      <c r="B87" s="51">
        <v>27</v>
      </c>
      <c r="C87" s="51" t="s">
        <v>20</v>
      </c>
      <c r="D87" s="51">
        <v>10230</v>
      </c>
      <c r="E87" s="51">
        <v>0</v>
      </c>
      <c r="F87" s="52">
        <f t="shared" si="39"/>
        <v>0</v>
      </c>
      <c r="G87" s="51">
        <v>10230</v>
      </c>
      <c r="H87" s="52">
        <f t="shared" si="40"/>
        <v>100</v>
      </c>
      <c r="I87" s="51">
        <v>10230</v>
      </c>
      <c r="J87" s="52">
        <f t="shared" si="41"/>
        <v>100</v>
      </c>
      <c r="K87" s="51">
        <v>10230</v>
      </c>
      <c r="L87" s="51">
        <v>0</v>
      </c>
      <c r="M87" s="52">
        <f t="shared" si="42"/>
        <v>0</v>
      </c>
      <c r="N87" s="51">
        <v>0</v>
      </c>
      <c r="O87" s="52">
        <f t="shared" si="43"/>
        <v>0</v>
      </c>
      <c r="P87" s="51">
        <v>10230</v>
      </c>
      <c r="Q87" s="52">
        <f t="shared" si="44"/>
        <v>100</v>
      </c>
      <c r="R87" s="51">
        <v>4930</v>
      </c>
      <c r="S87" s="52">
        <f t="shared" si="45"/>
        <v>48.19159335288368</v>
      </c>
      <c r="T87" s="51">
        <v>4</v>
      </c>
      <c r="U87" s="52">
        <v>16.3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v>0</v>
      </c>
      <c r="AC87" s="51">
        <v>0</v>
      </c>
    </row>
    <row r="88" spans="1:29" s="50" customFormat="1" ht="13.5" customHeight="1">
      <c r="A88" s="74"/>
      <c r="B88" s="51">
        <v>21</v>
      </c>
      <c r="C88" s="51" t="s">
        <v>15</v>
      </c>
      <c r="D88" s="51">
        <v>14810</v>
      </c>
      <c r="E88" s="51">
        <v>0</v>
      </c>
      <c r="F88" s="52">
        <f t="shared" si="39"/>
        <v>0</v>
      </c>
      <c r="G88" s="51">
        <v>14810</v>
      </c>
      <c r="H88" s="52">
        <f t="shared" si="40"/>
        <v>100</v>
      </c>
      <c r="I88" s="51">
        <v>0</v>
      </c>
      <c r="J88" s="52">
        <f t="shared" si="41"/>
        <v>0</v>
      </c>
      <c r="K88" s="51">
        <v>6438</v>
      </c>
      <c r="L88" s="51">
        <v>0</v>
      </c>
      <c r="M88" s="52">
        <f t="shared" si="42"/>
        <v>0</v>
      </c>
      <c r="N88" s="51">
        <v>0</v>
      </c>
      <c r="O88" s="52">
        <f t="shared" si="43"/>
        <v>0</v>
      </c>
      <c r="P88" s="51">
        <v>6438</v>
      </c>
      <c r="Q88" s="52">
        <f t="shared" si="44"/>
        <v>100</v>
      </c>
      <c r="R88" s="51">
        <v>6438</v>
      </c>
      <c r="S88" s="52">
        <f t="shared" si="45"/>
        <v>100</v>
      </c>
      <c r="T88" s="51">
        <v>0</v>
      </c>
      <c r="U88" s="52">
        <v>0</v>
      </c>
      <c r="V88" s="51">
        <v>1</v>
      </c>
      <c r="W88" s="51">
        <v>26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</row>
    <row r="89" spans="1:29" s="50" customFormat="1" ht="13.5" customHeight="1">
      <c r="A89" s="74"/>
      <c r="B89" s="51">
        <v>40</v>
      </c>
      <c r="C89" s="51" t="s">
        <v>26</v>
      </c>
      <c r="D89" s="51">
        <v>2800</v>
      </c>
      <c r="E89" s="51">
        <v>0</v>
      </c>
      <c r="F89" s="52">
        <f t="shared" si="39"/>
        <v>0</v>
      </c>
      <c r="G89" s="51">
        <v>2800</v>
      </c>
      <c r="H89" s="52">
        <f t="shared" si="40"/>
        <v>100</v>
      </c>
      <c r="I89" s="51">
        <v>0</v>
      </c>
      <c r="J89" s="52">
        <f t="shared" si="41"/>
        <v>0</v>
      </c>
      <c r="K89" s="51">
        <v>2242</v>
      </c>
      <c r="L89" s="51">
        <v>0</v>
      </c>
      <c r="M89" s="52">
        <f t="shared" si="42"/>
        <v>0</v>
      </c>
      <c r="N89" s="51">
        <v>0</v>
      </c>
      <c r="O89" s="52">
        <f t="shared" si="43"/>
        <v>0</v>
      </c>
      <c r="P89" s="51">
        <v>2242</v>
      </c>
      <c r="Q89" s="52">
        <f t="shared" si="44"/>
        <v>100</v>
      </c>
      <c r="R89" s="51">
        <v>0</v>
      </c>
      <c r="S89" s="52">
        <f t="shared" si="45"/>
        <v>0</v>
      </c>
      <c r="T89" s="51">
        <v>0</v>
      </c>
      <c r="U89" s="52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2</v>
      </c>
      <c r="AC89" s="51">
        <v>80</v>
      </c>
    </row>
    <row r="90" spans="1:29" s="50" customFormat="1" ht="13.5" customHeight="1" thickBot="1">
      <c r="A90" s="74"/>
      <c r="B90" s="55">
        <v>23</v>
      </c>
      <c r="C90" s="55" t="s">
        <v>17</v>
      </c>
      <c r="D90" s="55">
        <v>11000</v>
      </c>
      <c r="E90" s="55">
        <v>0</v>
      </c>
      <c r="F90" s="56">
        <f t="shared" si="39"/>
        <v>0</v>
      </c>
      <c r="G90" s="55">
        <v>11000</v>
      </c>
      <c r="H90" s="56">
        <f t="shared" si="40"/>
        <v>100</v>
      </c>
      <c r="I90" s="55">
        <v>0</v>
      </c>
      <c r="J90" s="56">
        <f t="shared" si="41"/>
        <v>0</v>
      </c>
      <c r="K90" s="55">
        <v>5497</v>
      </c>
      <c r="L90" s="55">
        <v>0</v>
      </c>
      <c r="M90" s="56">
        <f t="shared" si="42"/>
        <v>0</v>
      </c>
      <c r="N90" s="55">
        <v>0</v>
      </c>
      <c r="O90" s="56">
        <f t="shared" si="43"/>
        <v>0</v>
      </c>
      <c r="P90" s="55">
        <v>5497</v>
      </c>
      <c r="Q90" s="56">
        <f t="shared" si="44"/>
        <v>100</v>
      </c>
      <c r="R90" s="55">
        <v>5497</v>
      </c>
      <c r="S90" s="56">
        <f t="shared" si="45"/>
        <v>100</v>
      </c>
      <c r="T90" s="55">
        <v>0</v>
      </c>
      <c r="U90" s="56">
        <v>0</v>
      </c>
      <c r="V90" s="55">
        <v>3</v>
      </c>
      <c r="W90" s="55">
        <v>149</v>
      </c>
      <c r="X90" s="55">
        <v>0</v>
      </c>
      <c r="Y90" s="55">
        <v>0</v>
      </c>
      <c r="Z90" s="55">
        <v>0</v>
      </c>
      <c r="AA90" s="55">
        <v>0</v>
      </c>
      <c r="AB90" s="55">
        <v>14</v>
      </c>
      <c r="AC90" s="55">
        <v>0</v>
      </c>
    </row>
    <row r="91" spans="1:29" ht="13.5" customHeight="1" thickTop="1">
      <c r="A91" s="74"/>
      <c r="B91" s="41"/>
      <c r="C91" s="42" t="s">
        <v>78</v>
      </c>
      <c r="D91" s="42">
        <f>SUM(D85:D90)</f>
        <v>63340</v>
      </c>
      <c r="E91" s="42">
        <f>SUM(E85:E90)</f>
        <v>0</v>
      </c>
      <c r="F91" s="66">
        <f t="shared" si="39"/>
        <v>0</v>
      </c>
      <c r="G91" s="42">
        <f aca="true" t="shared" si="46" ref="G91:L91">SUM(G85:G90)</f>
        <v>63340</v>
      </c>
      <c r="H91" s="66">
        <f t="shared" si="40"/>
        <v>100</v>
      </c>
      <c r="I91" s="42">
        <f t="shared" si="46"/>
        <v>10230</v>
      </c>
      <c r="J91" s="66">
        <f t="shared" si="41"/>
        <v>16.150931480896745</v>
      </c>
      <c r="K91" s="42">
        <f t="shared" si="46"/>
        <v>39101</v>
      </c>
      <c r="L91" s="42">
        <f t="shared" si="46"/>
        <v>4428</v>
      </c>
      <c r="M91" s="66">
        <f t="shared" si="42"/>
        <v>11.324518554512672</v>
      </c>
      <c r="N91" s="42">
        <f>SUM(N85:N90)</f>
        <v>4981</v>
      </c>
      <c r="O91" s="66">
        <f t="shared" si="43"/>
        <v>12.73880463415258</v>
      </c>
      <c r="P91" s="30">
        <f>SUM(P85:P90)</f>
        <v>34120</v>
      </c>
      <c r="Q91" s="66">
        <f t="shared" si="44"/>
        <v>87.26119536584743</v>
      </c>
      <c r="R91" s="42">
        <f>SUM(R85:R90)</f>
        <v>25958</v>
      </c>
      <c r="S91" s="66">
        <f t="shared" si="45"/>
        <v>66.38704892457994</v>
      </c>
      <c r="T91" s="30">
        <f aca="true" t="shared" si="47" ref="T91:AC91">+SUM(T85:T90)</f>
        <v>7</v>
      </c>
      <c r="U91" s="31">
        <f t="shared" si="47"/>
        <v>21.3</v>
      </c>
      <c r="V91" s="30">
        <f t="shared" si="47"/>
        <v>7</v>
      </c>
      <c r="W91" s="30">
        <f t="shared" si="47"/>
        <v>307</v>
      </c>
      <c r="X91" s="30">
        <f t="shared" si="47"/>
        <v>0</v>
      </c>
      <c r="Y91" s="30">
        <f t="shared" si="47"/>
        <v>0</v>
      </c>
      <c r="Z91" s="30">
        <f t="shared" si="47"/>
        <v>0</v>
      </c>
      <c r="AA91" s="30">
        <f t="shared" si="47"/>
        <v>0</v>
      </c>
      <c r="AB91" s="30">
        <f t="shared" si="47"/>
        <v>16</v>
      </c>
      <c r="AC91" s="30">
        <f t="shared" si="47"/>
        <v>80</v>
      </c>
    </row>
    <row r="92" spans="1:29" ht="13.5" customHeight="1" thickBot="1">
      <c r="A92" s="75"/>
      <c r="B92" s="43"/>
      <c r="C92" s="44"/>
      <c r="D92" s="44"/>
      <c r="E92" s="44"/>
      <c r="F92" s="68"/>
      <c r="G92" s="44"/>
      <c r="H92" s="68"/>
      <c r="I92" s="44"/>
      <c r="J92" s="68"/>
      <c r="K92" s="44"/>
      <c r="L92" s="44"/>
      <c r="M92" s="68"/>
      <c r="N92" s="44"/>
      <c r="O92" s="68"/>
      <c r="P92" s="39"/>
      <c r="Q92" s="68"/>
      <c r="R92" s="44"/>
      <c r="S92" s="68"/>
      <c r="T92" s="39"/>
      <c r="U92" s="40"/>
      <c r="V92" s="39"/>
      <c r="W92" s="39"/>
      <c r="X92" s="39"/>
      <c r="Y92" s="39"/>
      <c r="Z92" s="39"/>
      <c r="AA92" s="39"/>
      <c r="AB92" s="39"/>
      <c r="AC92" s="39"/>
    </row>
    <row r="93" spans="1:29" ht="13.5" customHeight="1" thickTop="1">
      <c r="A93" s="34" t="s">
        <v>185</v>
      </c>
      <c r="B93" s="35"/>
      <c r="C93" s="36" t="s">
        <v>78</v>
      </c>
      <c r="D93" s="36">
        <f>D15+D21+D36+D46+D51+D54+D66+D72+D83+D91</f>
        <v>1060472</v>
      </c>
      <c r="E93" s="36">
        <f aca="true" t="shared" si="48" ref="E93:R93">E15+E21+E36+E46+E51+E54+E66+E72+E83+E91</f>
        <v>221252</v>
      </c>
      <c r="F93" s="69">
        <f>E93/$D93*100</f>
        <v>20.863540008599944</v>
      </c>
      <c r="G93" s="36">
        <f t="shared" si="48"/>
        <v>839220</v>
      </c>
      <c r="H93" s="69">
        <f>G93/$D93*100</f>
        <v>79.13645999140006</v>
      </c>
      <c r="I93" s="36">
        <f t="shared" si="48"/>
        <v>456621</v>
      </c>
      <c r="J93" s="69">
        <f>I93/$D93*100</f>
        <v>43.05827970941241</v>
      </c>
      <c r="K93" s="36">
        <f t="shared" si="48"/>
        <v>794439</v>
      </c>
      <c r="L93" s="36">
        <f t="shared" si="48"/>
        <v>220625</v>
      </c>
      <c r="M93" s="69">
        <f>L93/$K93*100</f>
        <v>27.771169340880796</v>
      </c>
      <c r="N93" s="36">
        <f t="shared" si="48"/>
        <v>250473</v>
      </c>
      <c r="O93" s="69">
        <f>N93/$K93*100</f>
        <v>31.528285998043902</v>
      </c>
      <c r="P93" s="73">
        <f t="shared" si="48"/>
        <v>543966</v>
      </c>
      <c r="Q93" s="69">
        <f>P93/$K93*100</f>
        <v>68.4717140019561</v>
      </c>
      <c r="R93" s="36">
        <f t="shared" si="48"/>
        <v>317951</v>
      </c>
      <c r="S93" s="69">
        <f>R93/$K93*100</f>
        <v>40.02207847298534</v>
      </c>
      <c r="T93" s="37">
        <f aca="true" t="shared" si="49" ref="T93:AC93">+T15+T21+T36+T46+T51+T54+T66+T72+T83+T91</f>
        <v>225</v>
      </c>
      <c r="U93" s="38">
        <f t="shared" si="49"/>
        <v>292.8</v>
      </c>
      <c r="V93" s="37">
        <f t="shared" si="49"/>
        <v>90</v>
      </c>
      <c r="W93" s="37">
        <f t="shared" si="49"/>
        <v>10951</v>
      </c>
      <c r="X93" s="37">
        <f t="shared" si="49"/>
        <v>4</v>
      </c>
      <c r="Y93" s="37">
        <f t="shared" si="49"/>
        <v>1060</v>
      </c>
      <c r="Z93" s="37">
        <f t="shared" si="49"/>
        <v>5</v>
      </c>
      <c r="AA93" s="37">
        <f t="shared" si="49"/>
        <v>910</v>
      </c>
      <c r="AB93" s="37">
        <f t="shared" si="49"/>
        <v>863</v>
      </c>
      <c r="AC93" s="37">
        <f t="shared" si="49"/>
        <v>13160</v>
      </c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</sheetData>
  <sheetProtection/>
  <mergeCells count="51">
    <mergeCell ref="P6:P7"/>
    <mergeCell ref="K4:K7"/>
    <mergeCell ref="L4:M5"/>
    <mergeCell ref="N4:O5"/>
    <mergeCell ref="P3:S3"/>
    <mergeCell ref="T5:T7"/>
    <mergeCell ref="U5:U7"/>
    <mergeCell ref="T4:U4"/>
    <mergeCell ref="V5:V7"/>
    <mergeCell ref="T3:AC3"/>
    <mergeCell ref="Q6:Q7"/>
    <mergeCell ref="R6:R7"/>
    <mergeCell ref="S6:S7"/>
    <mergeCell ref="X5:Y6"/>
    <mergeCell ref="Z6:AA6"/>
    <mergeCell ref="G4:H5"/>
    <mergeCell ref="I5:J5"/>
    <mergeCell ref="E6:E7"/>
    <mergeCell ref="F6:F7"/>
    <mergeCell ref="K3:O3"/>
    <mergeCell ref="J6:J7"/>
    <mergeCell ref="L6:L7"/>
    <mergeCell ref="M6:M7"/>
    <mergeCell ref="N6:N7"/>
    <mergeCell ref="O6:O7"/>
    <mergeCell ref="I6:I7"/>
    <mergeCell ref="B3:B7"/>
    <mergeCell ref="C3:C7"/>
    <mergeCell ref="V4:W4"/>
    <mergeCell ref="P4:Q5"/>
    <mergeCell ref="R5:S5"/>
    <mergeCell ref="W5:W7"/>
    <mergeCell ref="D3:J3"/>
    <mergeCell ref="D4:D7"/>
    <mergeCell ref="E4:F5"/>
    <mergeCell ref="AB6:AC6"/>
    <mergeCell ref="A8:A16"/>
    <mergeCell ref="A17:A22"/>
    <mergeCell ref="A23:A37"/>
    <mergeCell ref="A38:A47"/>
    <mergeCell ref="A3:A7"/>
    <mergeCell ref="X4:AC4"/>
    <mergeCell ref="Z5:AC5"/>
    <mergeCell ref="G6:G7"/>
    <mergeCell ref="H6:H7"/>
    <mergeCell ref="A74:A84"/>
    <mergeCell ref="A85:A92"/>
    <mergeCell ref="A48:A52"/>
    <mergeCell ref="A53:A55"/>
    <mergeCell ref="A56:A67"/>
    <mergeCell ref="A68:A73"/>
  </mergeCells>
  <printOptions/>
  <pageMargins left="0.984251968503937" right="0.1968503937007874" top="0.5905511811023623" bottom="0.7874015748031497" header="0.5118110236220472" footer="0.5118110236220472"/>
  <pageSetup fitToHeight="0" fitToWidth="2" horizontalDpi="600" verticalDpi="600" orientation="portrait" pageOrder="overThenDown" paperSize="9" r:id="rId1"/>
  <rowBreaks count="1" manualBreakCount="1">
    <brk id="55" max="28" man="1"/>
  </rowBreaks>
  <colBreaks count="1" manualBreakCount="1">
    <brk id="15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G92"/>
  <sheetViews>
    <sheetView showZeros="0" zoomScale="90" zoomScaleNormal="90" zoomScalePageLayoutView="0" workbookViewId="0" topLeftCell="A1">
      <pane xSplit="5" ySplit="6" topLeftCell="F2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90" sqref="E90:N90"/>
    </sheetView>
  </sheetViews>
  <sheetFormatPr defaultColWidth="9.00390625" defaultRowHeight="13.5"/>
  <cols>
    <col min="1" max="1" width="3.625" style="22" customWidth="1"/>
    <col min="2" max="3" width="3.50390625" style="22" customWidth="1"/>
    <col min="4" max="4" width="14.125" style="22" customWidth="1"/>
  </cols>
  <sheetData>
    <row r="1" spans="1:4" ht="13.5">
      <c r="A1" s="6" t="s">
        <v>180</v>
      </c>
      <c r="B1" s="7"/>
      <c r="C1" s="7"/>
      <c r="D1" s="7"/>
    </row>
    <row r="2" spans="1:33" s="11" customFormat="1" ht="13.5">
      <c r="A2" s="8"/>
      <c r="B2" s="8"/>
      <c r="C2" s="8"/>
      <c r="D2" s="8"/>
      <c r="E2" s="9">
        <v>6701</v>
      </c>
      <c r="F2" s="9">
        <v>6702</v>
      </c>
      <c r="G2" s="10">
        <v>6703</v>
      </c>
      <c r="H2" s="9">
        <v>6704</v>
      </c>
      <c r="I2" s="9">
        <v>6705</v>
      </c>
      <c r="J2" s="10">
        <v>6706</v>
      </c>
      <c r="K2" s="10">
        <v>6719</v>
      </c>
      <c r="L2" s="10">
        <v>6720</v>
      </c>
      <c r="M2" s="9">
        <v>6707</v>
      </c>
      <c r="N2" s="9">
        <v>6708</v>
      </c>
      <c r="O2" s="10">
        <v>6709</v>
      </c>
      <c r="P2" s="9">
        <v>6710</v>
      </c>
      <c r="Q2" s="9">
        <v>6711</v>
      </c>
      <c r="R2" s="10">
        <v>6712</v>
      </c>
      <c r="S2" s="9">
        <v>6713</v>
      </c>
      <c r="T2" s="9">
        <v>6714</v>
      </c>
      <c r="U2" s="10">
        <v>6715</v>
      </c>
      <c r="V2" s="10">
        <v>6717</v>
      </c>
      <c r="W2" s="10">
        <v>6716</v>
      </c>
      <c r="X2" s="10">
        <v>6718</v>
      </c>
      <c r="Y2" s="10">
        <v>4233</v>
      </c>
      <c r="Z2" s="10">
        <v>4234</v>
      </c>
      <c r="AA2" s="10">
        <v>4235</v>
      </c>
      <c r="AB2" s="10">
        <v>4236</v>
      </c>
      <c r="AC2" s="10">
        <v>4237</v>
      </c>
      <c r="AD2" s="10">
        <v>4238</v>
      </c>
      <c r="AE2" s="10">
        <v>4239</v>
      </c>
      <c r="AF2" s="10">
        <v>4240</v>
      </c>
      <c r="AG2" s="10">
        <v>4241</v>
      </c>
    </row>
    <row r="3" spans="1:33" s="11" customFormat="1" ht="63">
      <c r="A3" s="8"/>
      <c r="B3" s="8"/>
      <c r="C3" s="8"/>
      <c r="D3" s="8"/>
      <c r="E3" s="12" t="s">
        <v>86</v>
      </c>
      <c r="F3" s="12" t="s">
        <v>87</v>
      </c>
      <c r="G3" s="13" t="s">
        <v>88</v>
      </c>
      <c r="H3" s="12" t="s">
        <v>89</v>
      </c>
      <c r="I3" s="12" t="s">
        <v>90</v>
      </c>
      <c r="J3" s="13" t="s">
        <v>91</v>
      </c>
      <c r="K3" s="13" t="s">
        <v>92</v>
      </c>
      <c r="L3" s="13" t="s">
        <v>93</v>
      </c>
      <c r="M3" s="12" t="s">
        <v>94</v>
      </c>
      <c r="N3" s="12" t="s">
        <v>95</v>
      </c>
      <c r="O3" s="13" t="s">
        <v>96</v>
      </c>
      <c r="P3" s="12" t="s">
        <v>97</v>
      </c>
      <c r="Q3" s="12" t="s">
        <v>98</v>
      </c>
      <c r="R3" s="13" t="s">
        <v>99</v>
      </c>
      <c r="S3" s="12" t="s">
        <v>100</v>
      </c>
      <c r="T3" s="12" t="s">
        <v>101</v>
      </c>
      <c r="U3" s="13" t="s">
        <v>102</v>
      </c>
      <c r="V3" s="13" t="s">
        <v>103</v>
      </c>
      <c r="W3" s="13" t="s">
        <v>104</v>
      </c>
      <c r="X3" s="13" t="s">
        <v>105</v>
      </c>
      <c r="Y3" s="13" t="s">
        <v>106</v>
      </c>
      <c r="Z3" s="13" t="s">
        <v>107</v>
      </c>
      <c r="AA3" s="13" t="s">
        <v>108</v>
      </c>
      <c r="AB3" s="13" t="s">
        <v>109</v>
      </c>
      <c r="AC3" s="13" t="s">
        <v>110</v>
      </c>
      <c r="AD3" s="13" t="s">
        <v>111</v>
      </c>
      <c r="AE3" s="13" t="s">
        <v>112</v>
      </c>
      <c r="AF3" s="13" t="s">
        <v>113</v>
      </c>
      <c r="AG3" s="13" t="s">
        <v>114</v>
      </c>
    </row>
    <row r="4" spans="1:14" s="17" customFormat="1" ht="27">
      <c r="A4" s="14" t="s">
        <v>181</v>
      </c>
      <c r="B4" s="14" t="s">
        <v>182</v>
      </c>
      <c r="C4" s="14" t="s">
        <v>183</v>
      </c>
      <c r="D4" s="15" t="s">
        <v>1</v>
      </c>
      <c r="E4" s="16">
        <v>6701</v>
      </c>
      <c r="F4" s="16">
        <v>6702</v>
      </c>
      <c r="G4" s="16">
        <v>6704</v>
      </c>
      <c r="H4" s="16">
        <v>6705</v>
      </c>
      <c r="I4" s="16">
        <v>6707</v>
      </c>
      <c r="J4" s="16">
        <v>6708</v>
      </c>
      <c r="K4" s="16">
        <v>6710</v>
      </c>
      <c r="L4" s="16">
        <v>6711</v>
      </c>
      <c r="M4" s="16">
        <v>6713</v>
      </c>
      <c r="N4" s="16">
        <v>6714</v>
      </c>
    </row>
    <row r="5" spans="1:14" s="21" customFormat="1" ht="71.25" customHeight="1">
      <c r="A5" s="18"/>
      <c r="B5" s="18"/>
      <c r="C5" s="18"/>
      <c r="D5" s="19"/>
      <c r="E5" s="20" t="s">
        <v>86</v>
      </c>
      <c r="F5" s="20" t="s">
        <v>87</v>
      </c>
      <c r="G5" s="20" t="s">
        <v>89</v>
      </c>
      <c r="H5" s="20" t="s">
        <v>90</v>
      </c>
      <c r="I5" s="20" t="s">
        <v>94</v>
      </c>
      <c r="J5" s="20" t="s">
        <v>95</v>
      </c>
      <c r="K5" s="20" t="s">
        <v>97</v>
      </c>
      <c r="L5" s="20" t="s">
        <v>98</v>
      </c>
      <c r="M5" s="20" t="s">
        <v>100</v>
      </c>
      <c r="N5" s="20" t="s">
        <v>101</v>
      </c>
    </row>
    <row r="6" spans="1:8" ht="13.5">
      <c r="A6" s="22">
        <v>6</v>
      </c>
      <c r="B6" s="22">
        <v>1</v>
      </c>
      <c r="C6" s="22">
        <v>1</v>
      </c>
      <c r="D6" s="23" t="s">
        <v>115</v>
      </c>
      <c r="E6">
        <v>33</v>
      </c>
      <c r="F6">
        <v>2.9</v>
      </c>
      <c r="G6">
        <v>7</v>
      </c>
      <c r="H6">
        <v>639</v>
      </c>
    </row>
    <row r="7" spans="1:7" ht="13.5">
      <c r="A7" s="22">
        <v>42</v>
      </c>
      <c r="B7" s="22">
        <v>1</v>
      </c>
      <c r="C7" s="22">
        <v>2</v>
      </c>
      <c r="D7" s="23" t="s">
        <v>116</v>
      </c>
      <c r="E7" s="24"/>
      <c r="F7" s="11"/>
      <c r="G7" s="25"/>
    </row>
    <row r="8" spans="1:8" ht="13.5">
      <c r="A8" s="22">
        <v>13</v>
      </c>
      <c r="B8" s="22">
        <v>1</v>
      </c>
      <c r="C8" s="22">
        <v>3</v>
      </c>
      <c r="D8" s="23" t="s">
        <v>117</v>
      </c>
      <c r="E8">
        <v>1</v>
      </c>
      <c r="F8">
        <v>3</v>
      </c>
      <c r="G8">
        <v>10</v>
      </c>
      <c r="H8">
        <v>470</v>
      </c>
    </row>
    <row r="9" spans="1:8" ht="13.5">
      <c r="A9" s="22">
        <v>50</v>
      </c>
      <c r="B9" s="22">
        <v>1</v>
      </c>
      <c r="C9" s="22">
        <v>4</v>
      </c>
      <c r="D9" s="23" t="s">
        <v>118</v>
      </c>
      <c r="E9">
        <v>3</v>
      </c>
      <c r="F9">
        <v>15.7</v>
      </c>
      <c r="G9">
        <v>1</v>
      </c>
      <c r="H9">
        <v>24</v>
      </c>
    </row>
    <row r="10" spans="1:12" ht="13.5">
      <c r="A10" s="22">
        <v>37</v>
      </c>
      <c r="B10" s="22">
        <v>1</v>
      </c>
      <c r="C10" s="22">
        <v>5</v>
      </c>
      <c r="D10" s="23" t="s">
        <v>119</v>
      </c>
      <c r="E10">
        <v>1</v>
      </c>
      <c r="F10">
        <v>2.1</v>
      </c>
      <c r="G10">
        <v>8</v>
      </c>
      <c r="H10">
        <v>803</v>
      </c>
      <c r="K10">
        <v>1</v>
      </c>
      <c r="L10">
        <v>100</v>
      </c>
    </row>
    <row r="11" spans="1:7" ht="13.5">
      <c r="A11" s="22">
        <v>86</v>
      </c>
      <c r="B11" s="22">
        <v>1</v>
      </c>
      <c r="C11" s="22">
        <v>6</v>
      </c>
      <c r="D11" s="23" t="s">
        <v>120</v>
      </c>
      <c r="E11" s="24"/>
      <c r="F11" s="11"/>
      <c r="G11" s="25"/>
    </row>
    <row r="12" spans="4:7" ht="13.5">
      <c r="D12" s="23"/>
      <c r="E12" s="24"/>
      <c r="F12" s="11"/>
      <c r="G12" s="25"/>
    </row>
    <row r="13" spans="4:7" ht="13.5">
      <c r="D13" s="23"/>
      <c r="E13" s="24"/>
      <c r="F13" s="11"/>
      <c r="G13" s="25"/>
    </row>
    <row r="14" spans="1:14" ht="13.5">
      <c r="A14" s="22">
        <v>3</v>
      </c>
      <c r="B14" s="22">
        <v>2</v>
      </c>
      <c r="C14" s="22">
        <v>7</v>
      </c>
      <c r="D14" s="23" t="s">
        <v>121</v>
      </c>
      <c r="E14">
        <v>6</v>
      </c>
      <c r="F14">
        <v>4.7</v>
      </c>
      <c r="G14" s="2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ht="13.5">
      <c r="A15" s="22">
        <v>44</v>
      </c>
      <c r="B15" s="22">
        <v>2</v>
      </c>
      <c r="C15" s="22">
        <v>8</v>
      </c>
      <c r="D15" s="22" t="s">
        <v>122</v>
      </c>
      <c r="E15" s="24">
        <v>0</v>
      </c>
      <c r="F15" s="11">
        <v>0</v>
      </c>
      <c r="G15" s="2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7" ht="13.5">
      <c r="A16" s="22">
        <v>67</v>
      </c>
      <c r="B16" s="22">
        <v>2</v>
      </c>
      <c r="C16" s="22">
        <v>9</v>
      </c>
      <c r="D16" s="22" t="s">
        <v>123</v>
      </c>
      <c r="E16" s="24"/>
      <c r="F16" s="11"/>
      <c r="G16" s="25"/>
    </row>
    <row r="17" spans="1:14" ht="13.5">
      <c r="A17" s="22">
        <v>53</v>
      </c>
      <c r="B17" s="22">
        <v>2</v>
      </c>
      <c r="C17" s="22">
        <v>10</v>
      </c>
      <c r="D17" s="23" t="s">
        <v>124</v>
      </c>
      <c r="E17">
        <v>27</v>
      </c>
      <c r="F17" s="11">
        <v>0</v>
      </c>
      <c r="G17" s="24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4:7" ht="13.5">
      <c r="D18" s="23"/>
      <c r="F18" s="11"/>
      <c r="G18" s="24"/>
    </row>
    <row r="19" spans="4:7" ht="13.5">
      <c r="D19" s="23"/>
      <c r="F19" s="11"/>
      <c r="G19" s="24"/>
    </row>
    <row r="20" spans="1:8" ht="13.5">
      <c r="A20" s="22">
        <v>14</v>
      </c>
      <c r="B20" s="22">
        <v>3</v>
      </c>
      <c r="C20" s="22">
        <v>11</v>
      </c>
      <c r="D20" s="23" t="s">
        <v>125</v>
      </c>
      <c r="E20">
        <v>3</v>
      </c>
      <c r="F20" s="11"/>
      <c r="G20">
        <v>15</v>
      </c>
      <c r="H20">
        <v>1117</v>
      </c>
    </row>
    <row r="21" spans="1:8" ht="13.5">
      <c r="A21" s="22">
        <v>5</v>
      </c>
      <c r="B21" s="22">
        <v>3</v>
      </c>
      <c r="C21" s="22">
        <v>12</v>
      </c>
      <c r="D21" s="23" t="s">
        <v>126</v>
      </c>
      <c r="E21">
        <v>5</v>
      </c>
      <c r="F21">
        <v>11.7</v>
      </c>
      <c r="G21">
        <v>1</v>
      </c>
      <c r="H21">
        <v>208</v>
      </c>
    </row>
    <row r="22" spans="1:7" ht="13.5">
      <c r="A22" s="22">
        <v>45</v>
      </c>
      <c r="B22" s="22">
        <v>3</v>
      </c>
      <c r="C22" s="22">
        <v>13</v>
      </c>
      <c r="D22" s="23" t="s">
        <v>127</v>
      </c>
      <c r="E22">
        <v>3</v>
      </c>
      <c r="F22">
        <v>0.1</v>
      </c>
      <c r="G22" s="24"/>
    </row>
    <row r="23" spans="1:7" ht="13.5">
      <c r="A23" s="22">
        <v>55</v>
      </c>
      <c r="B23" s="22">
        <v>3</v>
      </c>
      <c r="C23" s="22">
        <v>14</v>
      </c>
      <c r="D23" s="22" t="s">
        <v>128</v>
      </c>
      <c r="E23" s="24"/>
      <c r="F23" s="11"/>
      <c r="G23" s="25"/>
    </row>
    <row r="24" spans="1:7" ht="13.5">
      <c r="A24" s="22">
        <v>65</v>
      </c>
      <c r="B24" s="22">
        <v>3</v>
      </c>
      <c r="C24" s="22">
        <v>15</v>
      </c>
      <c r="D24" s="22" t="s">
        <v>129</v>
      </c>
      <c r="E24" s="24"/>
      <c r="F24" s="11"/>
      <c r="G24" s="25"/>
    </row>
    <row r="25" spans="1:8" ht="13.5">
      <c r="A25" s="22">
        <v>17</v>
      </c>
      <c r="B25" s="22">
        <v>3</v>
      </c>
      <c r="C25" s="22">
        <v>16</v>
      </c>
      <c r="D25" s="23" t="s">
        <v>130</v>
      </c>
      <c r="E25">
        <v>1</v>
      </c>
      <c r="F25">
        <v>12</v>
      </c>
      <c r="G25">
        <v>1</v>
      </c>
      <c r="H25">
        <v>90</v>
      </c>
    </row>
    <row r="26" spans="1:7" ht="13.5">
      <c r="A26" s="22">
        <v>58</v>
      </c>
      <c r="B26" s="22">
        <v>3</v>
      </c>
      <c r="C26" s="22">
        <v>17</v>
      </c>
      <c r="D26" s="23" t="s">
        <v>131</v>
      </c>
      <c r="E26" s="24"/>
      <c r="F26" s="11"/>
      <c r="G26" s="25"/>
    </row>
    <row r="27" spans="1:7" ht="13.5">
      <c r="A27" s="22">
        <v>56</v>
      </c>
      <c r="B27" s="22">
        <v>3</v>
      </c>
      <c r="C27" s="22">
        <v>18</v>
      </c>
      <c r="D27" s="23" t="s">
        <v>132</v>
      </c>
      <c r="E27" s="24"/>
      <c r="F27" s="11"/>
      <c r="G27">
        <v>1</v>
      </c>
    </row>
    <row r="28" spans="1:7" ht="13.5">
      <c r="A28" s="23">
        <v>71</v>
      </c>
      <c r="B28" s="23">
        <v>3</v>
      </c>
      <c r="C28" s="23">
        <v>19</v>
      </c>
      <c r="D28" s="23" t="s">
        <v>133</v>
      </c>
      <c r="E28">
        <v>7</v>
      </c>
      <c r="F28">
        <v>1</v>
      </c>
      <c r="G28" s="24"/>
    </row>
    <row r="29" spans="1:7" ht="13.5">
      <c r="A29" s="22">
        <v>78</v>
      </c>
      <c r="B29" s="22">
        <v>3</v>
      </c>
      <c r="C29" s="22">
        <v>20</v>
      </c>
      <c r="D29" s="23" t="s">
        <v>134</v>
      </c>
      <c r="E29" s="24"/>
      <c r="F29" s="11"/>
      <c r="G29" s="25"/>
    </row>
    <row r="30" spans="1:7" ht="13.5">
      <c r="A30" s="22">
        <v>79</v>
      </c>
      <c r="B30" s="22">
        <v>3</v>
      </c>
      <c r="C30" s="22">
        <v>21</v>
      </c>
      <c r="D30" s="23" t="s">
        <v>135</v>
      </c>
      <c r="E30" s="24"/>
      <c r="F30" s="11"/>
      <c r="G30" s="25"/>
    </row>
    <row r="31" spans="1:8" ht="13.5">
      <c r="A31" s="22">
        <v>80</v>
      </c>
      <c r="B31" s="22">
        <v>3</v>
      </c>
      <c r="C31" s="22">
        <v>22</v>
      </c>
      <c r="D31" s="23" t="s">
        <v>136</v>
      </c>
      <c r="E31">
        <v>7</v>
      </c>
      <c r="F31" s="11"/>
      <c r="G31">
        <v>1</v>
      </c>
      <c r="H31">
        <v>20</v>
      </c>
    </row>
    <row r="32" spans="1:7" ht="13.5">
      <c r="A32" s="22">
        <v>85</v>
      </c>
      <c r="B32" s="22">
        <v>3</v>
      </c>
      <c r="C32" s="22">
        <v>23</v>
      </c>
      <c r="D32" s="23" t="s">
        <v>137</v>
      </c>
      <c r="E32" s="24"/>
      <c r="F32" s="11"/>
      <c r="G32" s="25"/>
    </row>
    <row r="33" spans="4:7" ht="13.5">
      <c r="D33" s="23"/>
      <c r="E33" s="24"/>
      <c r="F33" s="11"/>
      <c r="G33" s="25"/>
    </row>
    <row r="34" spans="4:7" ht="13.5">
      <c r="D34" s="23"/>
      <c r="E34" s="24"/>
      <c r="F34" s="11"/>
      <c r="G34" s="25"/>
    </row>
    <row r="35" spans="1:14" ht="13.5">
      <c r="A35" s="22">
        <v>35</v>
      </c>
      <c r="B35" s="22">
        <v>4</v>
      </c>
      <c r="C35" s="22">
        <v>24</v>
      </c>
      <c r="D35" s="23" t="s">
        <v>138</v>
      </c>
      <c r="E35">
        <v>6</v>
      </c>
      <c r="F35">
        <v>9.2</v>
      </c>
      <c r="G35">
        <v>1</v>
      </c>
      <c r="H35">
        <v>77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ht="13.5">
      <c r="A36" s="22">
        <v>72</v>
      </c>
      <c r="B36" s="22">
        <v>4</v>
      </c>
      <c r="C36" s="22">
        <v>25</v>
      </c>
      <c r="D36" s="22" t="s">
        <v>139</v>
      </c>
      <c r="E36">
        <v>7</v>
      </c>
      <c r="F36" s="11">
        <v>0</v>
      </c>
      <c r="G36">
        <v>2</v>
      </c>
      <c r="H36">
        <v>47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7" ht="13.5">
      <c r="A37" s="22">
        <v>29</v>
      </c>
      <c r="B37" s="22">
        <v>4</v>
      </c>
      <c r="C37" s="22">
        <v>26</v>
      </c>
      <c r="D37" s="23" t="s">
        <v>140</v>
      </c>
      <c r="E37">
        <v>2</v>
      </c>
      <c r="F37">
        <v>48</v>
      </c>
      <c r="G37" s="24"/>
    </row>
    <row r="38" spans="1:7" ht="13.5">
      <c r="A38" s="22">
        <v>25</v>
      </c>
      <c r="B38" s="22">
        <v>4</v>
      </c>
      <c r="C38" s="22">
        <v>27</v>
      </c>
      <c r="D38" s="23" t="s">
        <v>141</v>
      </c>
      <c r="E38" s="24"/>
      <c r="F38" s="11"/>
      <c r="G38" s="25"/>
    </row>
    <row r="39" spans="1:14" ht="13.5">
      <c r="A39" s="22">
        <v>59</v>
      </c>
      <c r="B39" s="22">
        <v>4</v>
      </c>
      <c r="C39" s="22">
        <v>28</v>
      </c>
      <c r="D39" s="23" t="s">
        <v>142</v>
      </c>
      <c r="E39">
        <v>13</v>
      </c>
      <c r="F39" s="11"/>
      <c r="G39" s="24"/>
      <c r="J39">
        <v>0</v>
      </c>
      <c r="L39">
        <v>0</v>
      </c>
      <c r="N39">
        <v>0</v>
      </c>
    </row>
    <row r="40" spans="1:7" ht="13.5">
      <c r="A40" s="22">
        <v>66</v>
      </c>
      <c r="B40" s="22">
        <v>4</v>
      </c>
      <c r="C40" s="22">
        <v>29</v>
      </c>
      <c r="D40" s="23" t="s">
        <v>143</v>
      </c>
      <c r="E40">
        <v>6</v>
      </c>
      <c r="F40">
        <v>6.1</v>
      </c>
      <c r="G40" s="24"/>
    </row>
    <row r="41" spans="1:13" ht="13.5">
      <c r="A41" s="22">
        <v>64</v>
      </c>
      <c r="B41" s="22">
        <v>4</v>
      </c>
      <c r="C41" s="22">
        <v>30</v>
      </c>
      <c r="D41" s="26" t="s">
        <v>184</v>
      </c>
      <c r="E41">
        <v>3</v>
      </c>
      <c r="F41">
        <v>12.4</v>
      </c>
      <c r="G41" s="24"/>
      <c r="M41">
        <v>4</v>
      </c>
    </row>
    <row r="42" spans="1:7" ht="13.5">
      <c r="A42" s="22">
        <v>88</v>
      </c>
      <c r="B42" s="22">
        <v>4</v>
      </c>
      <c r="C42" s="22">
        <v>31</v>
      </c>
      <c r="D42" s="23" t="s">
        <v>144</v>
      </c>
      <c r="E42">
        <v>9</v>
      </c>
      <c r="F42">
        <v>19.4</v>
      </c>
      <c r="G42" s="24"/>
    </row>
    <row r="43" spans="1:7" ht="13.5">
      <c r="A43" s="22">
        <v>52</v>
      </c>
      <c r="B43" s="22">
        <v>4</v>
      </c>
      <c r="C43" s="22">
        <v>32</v>
      </c>
      <c r="D43" s="23" t="s">
        <v>145</v>
      </c>
      <c r="E43">
        <v>1</v>
      </c>
      <c r="F43">
        <v>3.4</v>
      </c>
      <c r="G43" s="24"/>
    </row>
    <row r="44" spans="4:7" ht="13.5">
      <c r="D44" s="23"/>
      <c r="G44" s="24"/>
    </row>
    <row r="45" spans="4:7" ht="13.5">
      <c r="D45" s="23"/>
      <c r="G45" s="24"/>
    </row>
    <row r="46" spans="1:12" ht="13.5">
      <c r="A46" s="22">
        <v>70</v>
      </c>
      <c r="B46" s="22">
        <v>5</v>
      </c>
      <c r="C46" s="22">
        <v>33</v>
      </c>
      <c r="D46" s="23" t="s">
        <v>146</v>
      </c>
      <c r="E46">
        <v>42</v>
      </c>
      <c r="F46">
        <v>15.5</v>
      </c>
      <c r="G46" s="24"/>
      <c r="K46">
        <v>1</v>
      </c>
      <c r="L46">
        <v>100</v>
      </c>
    </row>
    <row r="47" spans="1:14" ht="13.5">
      <c r="A47" s="22">
        <v>83</v>
      </c>
      <c r="B47" s="22">
        <v>5</v>
      </c>
      <c r="C47" s="22">
        <v>34</v>
      </c>
      <c r="D47" s="23" t="s">
        <v>147</v>
      </c>
      <c r="E47" s="24"/>
      <c r="F47" s="11"/>
      <c r="G47">
        <v>5</v>
      </c>
      <c r="H47">
        <v>64</v>
      </c>
      <c r="J47">
        <v>0</v>
      </c>
      <c r="L47">
        <v>0</v>
      </c>
      <c r="N47">
        <v>0</v>
      </c>
    </row>
    <row r="48" spans="1:14" ht="13.5">
      <c r="A48" s="22">
        <v>76</v>
      </c>
      <c r="B48" s="22">
        <v>5</v>
      </c>
      <c r="C48" s="22">
        <v>35</v>
      </c>
      <c r="D48" s="23" t="s">
        <v>148</v>
      </c>
      <c r="E48" s="24">
        <v>0</v>
      </c>
      <c r="F48" s="11">
        <v>0</v>
      </c>
      <c r="G48">
        <v>3</v>
      </c>
      <c r="H48">
        <v>83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</row>
    <row r="49" spans="4:6" ht="13.5">
      <c r="D49" s="23"/>
      <c r="E49" s="24"/>
      <c r="F49" s="11"/>
    </row>
    <row r="50" spans="4:6" ht="13.5">
      <c r="D50" s="23"/>
      <c r="E50" s="24"/>
      <c r="F50" s="11"/>
    </row>
    <row r="51" spans="1:13" ht="13.5">
      <c r="A51" s="22">
        <v>20</v>
      </c>
      <c r="B51" s="22">
        <v>6</v>
      </c>
      <c r="C51" s="22">
        <v>36</v>
      </c>
      <c r="D51" s="23" t="s">
        <v>149</v>
      </c>
      <c r="E51" s="24"/>
      <c r="F51" s="11"/>
      <c r="G51" s="25"/>
      <c r="M51">
        <v>52</v>
      </c>
    </row>
    <row r="52" spans="4:7" ht="13.5">
      <c r="D52" s="23"/>
      <c r="E52" s="24"/>
      <c r="F52" s="11"/>
      <c r="G52" s="25"/>
    </row>
    <row r="53" spans="4:7" ht="13.5">
      <c r="D53" s="23"/>
      <c r="E53" s="24"/>
      <c r="F53" s="11"/>
      <c r="G53" s="25"/>
    </row>
    <row r="54" spans="1:12" ht="13.5">
      <c r="A54" s="22">
        <v>4</v>
      </c>
      <c r="B54" s="22">
        <v>7</v>
      </c>
      <c r="C54" s="22">
        <v>37</v>
      </c>
      <c r="D54" s="22" t="s">
        <v>150</v>
      </c>
      <c r="E54">
        <v>10</v>
      </c>
      <c r="F54">
        <v>6.6</v>
      </c>
      <c r="G54">
        <v>3</v>
      </c>
      <c r="H54">
        <v>1492</v>
      </c>
      <c r="K54">
        <v>1</v>
      </c>
      <c r="L54">
        <v>200</v>
      </c>
    </row>
    <row r="55" spans="1:7" ht="13.5">
      <c r="A55" s="23">
        <v>41</v>
      </c>
      <c r="B55" s="23">
        <v>7</v>
      </c>
      <c r="C55" s="23">
        <v>38</v>
      </c>
      <c r="D55" s="22" t="s">
        <v>151</v>
      </c>
      <c r="E55">
        <v>2</v>
      </c>
      <c r="F55">
        <v>3.4</v>
      </c>
      <c r="G55" s="24"/>
    </row>
    <row r="56" spans="1:7" ht="13.5">
      <c r="A56" s="23">
        <v>47</v>
      </c>
      <c r="B56" s="23">
        <v>7</v>
      </c>
      <c r="C56" s="23">
        <v>39</v>
      </c>
      <c r="D56" s="22" t="s">
        <v>152</v>
      </c>
      <c r="E56" s="24"/>
      <c r="F56" s="11"/>
      <c r="G56" s="25"/>
    </row>
    <row r="57" spans="1:14" ht="13.5">
      <c r="A57" s="22">
        <v>46</v>
      </c>
      <c r="B57" s="22">
        <v>7</v>
      </c>
      <c r="C57" s="22">
        <v>40</v>
      </c>
      <c r="D57" s="23" t="s">
        <v>153</v>
      </c>
      <c r="E57">
        <v>2</v>
      </c>
      <c r="F57">
        <v>5.8</v>
      </c>
      <c r="G57">
        <v>5</v>
      </c>
      <c r="H57">
        <v>110</v>
      </c>
      <c r="I57">
        <v>0</v>
      </c>
      <c r="J57">
        <v>0</v>
      </c>
      <c r="K57">
        <v>0</v>
      </c>
      <c r="L57">
        <v>0</v>
      </c>
      <c r="M57">
        <v>626</v>
      </c>
      <c r="N57">
        <v>500</v>
      </c>
    </row>
    <row r="58" spans="1:8" ht="13.5">
      <c r="A58" s="22">
        <v>33</v>
      </c>
      <c r="B58" s="22">
        <v>7</v>
      </c>
      <c r="C58" s="22">
        <v>41</v>
      </c>
      <c r="D58" s="22" t="s">
        <v>154</v>
      </c>
      <c r="E58">
        <v>4</v>
      </c>
      <c r="F58">
        <v>24</v>
      </c>
      <c r="G58">
        <v>3</v>
      </c>
      <c r="H58">
        <v>117</v>
      </c>
    </row>
    <row r="59" spans="1:7" ht="13.5">
      <c r="A59" s="22">
        <v>34</v>
      </c>
      <c r="B59" s="22">
        <v>7</v>
      </c>
      <c r="C59" s="22">
        <v>42</v>
      </c>
      <c r="D59" s="22" t="s">
        <v>155</v>
      </c>
      <c r="E59">
        <v>4</v>
      </c>
      <c r="F59">
        <v>15</v>
      </c>
      <c r="G59" s="24"/>
    </row>
    <row r="60" spans="1:7" ht="13.5">
      <c r="A60" s="22">
        <v>38</v>
      </c>
      <c r="B60" s="22">
        <v>7</v>
      </c>
      <c r="C60" s="22">
        <v>43</v>
      </c>
      <c r="D60" s="22" t="s">
        <v>156</v>
      </c>
      <c r="E60">
        <v>1</v>
      </c>
      <c r="F60" s="11"/>
      <c r="G60" s="24"/>
    </row>
    <row r="61" spans="1:7" ht="13.5">
      <c r="A61" s="22">
        <v>51</v>
      </c>
      <c r="B61" s="22">
        <v>7</v>
      </c>
      <c r="C61" s="22">
        <v>44</v>
      </c>
      <c r="D61" s="22" t="s">
        <v>157</v>
      </c>
      <c r="E61" s="24"/>
      <c r="F61" s="11"/>
      <c r="G61" s="25"/>
    </row>
    <row r="62" spans="1:7" ht="13.5">
      <c r="A62" s="22">
        <v>73</v>
      </c>
      <c r="B62" s="22">
        <v>7</v>
      </c>
      <c r="C62" s="22">
        <v>45</v>
      </c>
      <c r="D62" s="22" t="s">
        <v>158</v>
      </c>
      <c r="E62" s="24"/>
      <c r="F62" s="11"/>
      <c r="G62" s="25"/>
    </row>
    <row r="63" spans="1:7" ht="13.5">
      <c r="A63" s="22">
        <v>19</v>
      </c>
      <c r="B63" s="22">
        <v>7</v>
      </c>
      <c r="C63" s="22">
        <v>46</v>
      </c>
      <c r="D63" s="23" t="s">
        <v>159</v>
      </c>
      <c r="E63">
        <v>7</v>
      </c>
      <c r="F63">
        <v>24</v>
      </c>
      <c r="G63" s="24"/>
    </row>
    <row r="64" spans="1:7" ht="13.5">
      <c r="A64" s="22">
        <v>32</v>
      </c>
      <c r="B64" s="22">
        <v>7</v>
      </c>
      <c r="C64" s="22">
        <v>47</v>
      </c>
      <c r="D64" s="23" t="s">
        <v>160</v>
      </c>
      <c r="E64" s="24"/>
      <c r="F64" s="11"/>
      <c r="G64" s="25"/>
    </row>
    <row r="65" spans="4:7" ht="13.5">
      <c r="D65" s="23"/>
      <c r="E65" s="24"/>
      <c r="F65" s="11"/>
      <c r="G65" s="25"/>
    </row>
    <row r="66" spans="4:7" ht="13.5">
      <c r="D66" s="23"/>
      <c r="E66" s="24"/>
      <c r="F66" s="11"/>
      <c r="G66" s="25"/>
    </row>
    <row r="67" spans="1:7" ht="13.5">
      <c r="A67" s="22">
        <v>9</v>
      </c>
      <c r="B67" s="22">
        <v>8</v>
      </c>
      <c r="C67" s="22">
        <v>48</v>
      </c>
      <c r="D67" s="23" t="s">
        <v>161</v>
      </c>
      <c r="E67" s="24"/>
      <c r="F67" s="11"/>
      <c r="G67">
        <v>2</v>
      </c>
    </row>
    <row r="68" spans="1:14" ht="13.5">
      <c r="A68" s="22">
        <v>22</v>
      </c>
      <c r="B68" s="22">
        <v>8</v>
      </c>
      <c r="C68" s="22">
        <v>49</v>
      </c>
      <c r="D68" s="23" t="s">
        <v>162</v>
      </c>
      <c r="E68" s="24">
        <v>0</v>
      </c>
      <c r="F68" s="11">
        <v>0</v>
      </c>
      <c r="G68">
        <v>3</v>
      </c>
      <c r="H68">
        <v>5400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3" ht="13.5">
      <c r="A69" s="22">
        <v>74</v>
      </c>
      <c r="B69" s="22">
        <v>8</v>
      </c>
      <c r="C69" s="22">
        <v>50</v>
      </c>
      <c r="D69" s="23" t="s">
        <v>163</v>
      </c>
      <c r="E69">
        <v>2</v>
      </c>
      <c r="F69">
        <v>13.4</v>
      </c>
      <c r="G69">
        <v>4</v>
      </c>
      <c r="H69">
        <v>380</v>
      </c>
      <c r="M69">
        <v>36</v>
      </c>
    </row>
    <row r="70" spans="1:14" ht="13.5">
      <c r="A70" s="22">
        <v>63</v>
      </c>
      <c r="B70" s="22">
        <v>8</v>
      </c>
      <c r="C70" s="22">
        <v>51</v>
      </c>
      <c r="D70" s="23" t="s">
        <v>164</v>
      </c>
      <c r="E70">
        <v>11</v>
      </c>
      <c r="F70" s="11">
        <v>0</v>
      </c>
      <c r="G70" s="24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4:7" ht="13.5">
      <c r="D71" s="23"/>
      <c r="F71" s="11"/>
      <c r="G71" s="24"/>
    </row>
    <row r="72" spans="4:7" ht="13.5">
      <c r="D72" s="23"/>
      <c r="F72" s="11"/>
      <c r="G72" s="24"/>
    </row>
    <row r="73" spans="1:14" ht="13.5">
      <c r="A73" s="22">
        <v>57</v>
      </c>
      <c r="B73" s="22">
        <v>9</v>
      </c>
      <c r="C73" s="22">
        <v>52</v>
      </c>
      <c r="D73" s="23" t="s">
        <v>165</v>
      </c>
      <c r="E73">
        <v>15</v>
      </c>
      <c r="F73">
        <v>13.5</v>
      </c>
      <c r="G73">
        <v>1</v>
      </c>
      <c r="H73">
        <v>24</v>
      </c>
      <c r="I73">
        <v>0</v>
      </c>
      <c r="J73">
        <v>0</v>
      </c>
      <c r="K73">
        <v>0</v>
      </c>
      <c r="L73">
        <v>0</v>
      </c>
      <c r="M73">
        <v>337</v>
      </c>
      <c r="N73">
        <v>300</v>
      </c>
    </row>
    <row r="74" spans="1:17" ht="13.5">
      <c r="A74" s="22">
        <v>1</v>
      </c>
      <c r="B74" s="22">
        <v>9</v>
      </c>
      <c r="C74" s="22">
        <v>53</v>
      </c>
      <c r="D74" s="23" t="s">
        <v>166</v>
      </c>
      <c r="E74">
        <v>17</v>
      </c>
      <c r="F74">
        <v>7</v>
      </c>
      <c r="G74" s="24">
        <v>0</v>
      </c>
      <c r="H74">
        <v>0</v>
      </c>
      <c r="I74">
        <v>1</v>
      </c>
      <c r="J74">
        <v>500</v>
      </c>
      <c r="K74">
        <v>2</v>
      </c>
      <c r="L74">
        <v>510</v>
      </c>
      <c r="M74">
        <v>0</v>
      </c>
      <c r="N74">
        <v>0</v>
      </c>
      <c r="P74" s="11"/>
      <c r="Q74" s="11"/>
    </row>
    <row r="75" spans="1:14" ht="13.5">
      <c r="A75" s="22">
        <v>10</v>
      </c>
      <c r="B75" s="22">
        <v>9</v>
      </c>
      <c r="C75" s="22">
        <v>54</v>
      </c>
      <c r="D75" s="23" t="s">
        <v>167</v>
      </c>
      <c r="E75">
        <v>4</v>
      </c>
      <c r="F75">
        <v>5.4</v>
      </c>
      <c r="G75">
        <v>14</v>
      </c>
      <c r="H75">
        <v>534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</row>
    <row r="76" spans="1:13" ht="13.5">
      <c r="A76" s="22">
        <v>26</v>
      </c>
      <c r="B76" s="22">
        <v>9</v>
      </c>
      <c r="C76" s="22">
        <v>55</v>
      </c>
      <c r="D76" s="23" t="s">
        <v>168</v>
      </c>
      <c r="E76">
        <v>16</v>
      </c>
      <c r="F76">
        <v>11.3</v>
      </c>
      <c r="G76" s="24">
        <v>0</v>
      </c>
      <c r="I76">
        <v>0</v>
      </c>
      <c r="K76">
        <v>0</v>
      </c>
      <c r="M76">
        <v>0</v>
      </c>
    </row>
    <row r="77" spans="1:13" ht="13.5">
      <c r="A77" s="22">
        <v>15</v>
      </c>
      <c r="B77" s="22">
        <v>9</v>
      </c>
      <c r="C77" s="22">
        <v>56</v>
      </c>
      <c r="D77" s="23" t="s">
        <v>169</v>
      </c>
      <c r="E77">
        <v>1</v>
      </c>
      <c r="F77">
        <v>3.7</v>
      </c>
      <c r="G77" s="24"/>
      <c r="I77">
        <v>2</v>
      </c>
      <c r="J77">
        <v>500</v>
      </c>
      <c r="M77">
        <v>101</v>
      </c>
    </row>
    <row r="78" spans="1:7" ht="13.5">
      <c r="A78" s="22">
        <v>87</v>
      </c>
      <c r="B78" s="22">
        <v>9</v>
      </c>
      <c r="C78" s="22">
        <v>57</v>
      </c>
      <c r="D78" s="23" t="s">
        <v>170</v>
      </c>
      <c r="E78" s="24"/>
      <c r="F78" s="11"/>
      <c r="G78" s="25"/>
    </row>
    <row r="79" spans="1:7" ht="13.5">
      <c r="A79" s="22">
        <v>81</v>
      </c>
      <c r="B79" s="22">
        <v>9</v>
      </c>
      <c r="C79" s="22">
        <v>58</v>
      </c>
      <c r="D79" s="23" t="s">
        <v>171</v>
      </c>
      <c r="E79" s="24"/>
      <c r="F79" s="11"/>
      <c r="G79" s="25"/>
    </row>
    <row r="80" spans="1:7" ht="13.5">
      <c r="A80" s="22">
        <v>54</v>
      </c>
      <c r="B80" s="22">
        <v>9</v>
      </c>
      <c r="C80" s="22">
        <v>59</v>
      </c>
      <c r="D80" s="22" t="s">
        <v>172</v>
      </c>
      <c r="E80">
        <v>1</v>
      </c>
      <c r="F80">
        <v>8</v>
      </c>
      <c r="G80" s="24"/>
    </row>
    <row r="81" spans="1:14" ht="13.5">
      <c r="A81" s="22">
        <v>75</v>
      </c>
      <c r="B81" s="22">
        <v>9</v>
      </c>
      <c r="C81" s="22">
        <v>60</v>
      </c>
      <c r="D81" s="22" t="s">
        <v>173</v>
      </c>
      <c r="E81" s="24">
        <v>0</v>
      </c>
      <c r="F81" s="11">
        <v>0</v>
      </c>
      <c r="G81" s="25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5:7" ht="13.5">
      <c r="E82" s="24"/>
      <c r="F82" s="11"/>
      <c r="G82" s="25"/>
    </row>
    <row r="83" spans="5:7" ht="13.5">
      <c r="E83" s="24"/>
      <c r="F83" s="11"/>
      <c r="G83" s="25"/>
    </row>
    <row r="84" spans="1:8" ht="13.5">
      <c r="A84" s="22">
        <v>2</v>
      </c>
      <c r="B84" s="22">
        <v>10</v>
      </c>
      <c r="C84" s="22">
        <v>61</v>
      </c>
      <c r="D84" s="23" t="s">
        <v>174</v>
      </c>
      <c r="E84" s="24"/>
      <c r="F84" s="11"/>
      <c r="G84">
        <v>1</v>
      </c>
      <c r="H84">
        <v>72</v>
      </c>
    </row>
    <row r="85" spans="1:8" ht="13.5">
      <c r="A85" s="22">
        <v>69</v>
      </c>
      <c r="B85" s="22">
        <v>10</v>
      </c>
      <c r="C85" s="22">
        <v>62</v>
      </c>
      <c r="D85" s="22" t="s">
        <v>175</v>
      </c>
      <c r="E85" s="24"/>
      <c r="F85" s="11"/>
      <c r="G85">
        <v>2</v>
      </c>
      <c r="H85">
        <v>60</v>
      </c>
    </row>
    <row r="86" spans="1:7" ht="13.5">
      <c r="A86" s="22">
        <v>27</v>
      </c>
      <c r="B86" s="22">
        <v>10</v>
      </c>
      <c r="C86" s="22">
        <v>63</v>
      </c>
      <c r="D86" s="23" t="s">
        <v>176</v>
      </c>
      <c r="E86">
        <v>4</v>
      </c>
      <c r="F86">
        <v>12.6</v>
      </c>
      <c r="G86" s="24"/>
    </row>
    <row r="87" spans="1:8" ht="13.5">
      <c r="A87" s="22">
        <v>21</v>
      </c>
      <c r="B87" s="22">
        <v>10</v>
      </c>
      <c r="C87" s="22">
        <v>64</v>
      </c>
      <c r="D87" s="23" t="s">
        <v>177</v>
      </c>
      <c r="E87" s="24"/>
      <c r="F87" s="11"/>
      <c r="G87">
        <v>1</v>
      </c>
      <c r="H87">
        <v>26</v>
      </c>
    </row>
    <row r="88" spans="1:14" ht="13.5">
      <c r="A88" s="22">
        <v>40</v>
      </c>
      <c r="B88" s="22">
        <v>10</v>
      </c>
      <c r="C88" s="22">
        <v>65</v>
      </c>
      <c r="D88" s="23" t="s">
        <v>178</v>
      </c>
      <c r="E88" s="24"/>
      <c r="F88" s="11"/>
      <c r="G88" s="25"/>
      <c r="M88">
        <v>2</v>
      </c>
      <c r="N88">
        <v>80</v>
      </c>
    </row>
    <row r="89" spans="1:13" ht="13.5">
      <c r="A89" s="22">
        <v>23</v>
      </c>
      <c r="B89" s="22">
        <v>10</v>
      </c>
      <c r="C89" s="22">
        <v>66</v>
      </c>
      <c r="D89" s="23" t="s">
        <v>179</v>
      </c>
      <c r="E89" s="24"/>
      <c r="F89" s="11"/>
      <c r="G89">
        <v>3</v>
      </c>
      <c r="H89">
        <v>149</v>
      </c>
      <c r="M89">
        <v>13</v>
      </c>
    </row>
    <row r="90" spans="1:14" s="27" customFormat="1" ht="26.25" customHeight="1">
      <c r="A90" s="27">
        <f>COUNT(A6:A89)</f>
        <v>66</v>
      </c>
      <c r="D90" s="28" t="s">
        <v>78</v>
      </c>
      <c r="E90" s="27">
        <f aca="true" t="shared" si="0" ref="E90:N90">SUM(E6:E89)</f>
        <v>287</v>
      </c>
      <c r="F90" s="29">
        <f t="shared" si="0"/>
        <v>320.90000000000003</v>
      </c>
      <c r="G90" s="27">
        <f t="shared" si="0"/>
        <v>98</v>
      </c>
      <c r="H90" s="27">
        <f t="shared" si="0"/>
        <v>12006</v>
      </c>
      <c r="I90" s="27">
        <f t="shared" si="0"/>
        <v>3</v>
      </c>
      <c r="J90" s="27">
        <f t="shared" si="0"/>
        <v>1000</v>
      </c>
      <c r="K90" s="27">
        <f t="shared" si="0"/>
        <v>5</v>
      </c>
      <c r="L90" s="27">
        <f t="shared" si="0"/>
        <v>910</v>
      </c>
      <c r="M90" s="27">
        <f t="shared" si="0"/>
        <v>1171</v>
      </c>
      <c r="N90" s="27">
        <f t="shared" si="0"/>
        <v>880</v>
      </c>
    </row>
    <row r="91" ht="13.5">
      <c r="F91" s="11"/>
    </row>
    <row r="92" ht="13.5">
      <c r="F92" s="11"/>
    </row>
  </sheetData>
  <sheetProtection/>
  <autoFilter ref="A5:AG90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2016-06-10T01:05:06Z</cp:lastPrinted>
  <dcterms:created xsi:type="dcterms:W3CDTF">2007-04-27T04:46:25Z</dcterms:created>
  <dcterms:modified xsi:type="dcterms:W3CDTF">2016-06-10T01:06:25Z</dcterms:modified>
  <cp:category/>
  <cp:version/>
  <cp:contentType/>
  <cp:contentStatus/>
</cp:coreProperties>
</file>