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30" windowWidth="10395" windowHeight="7665" activeTab="0"/>
  </bookViews>
  <sheets>
    <sheet name="２６" sheetId="1" r:id="rId1"/>
    <sheet name="データ" sheetId="2" state="hidden" r:id="rId2"/>
    <sheet name="19" sheetId="3" state="hidden" r:id="rId3"/>
    <sheet name="Sheet2" sheetId="4" r:id="rId4"/>
  </sheets>
  <definedNames>
    <definedName name="_xlnm._FilterDatabase" localSheetId="3" hidden="1">'Sheet2'!$A$3:$J$3</definedName>
    <definedName name="_xlnm.Print_Area" localSheetId="2">'19'!$A$1:$O$93</definedName>
    <definedName name="_xlnm.Print_Area" localSheetId="0">'２６'!$A$1:$L$90</definedName>
    <definedName name="_xlnm.Print_Titles" localSheetId="2">'19'!$1:$6</definedName>
    <definedName name="_xlnm.Print_Titles" localSheetId="0">'２６'!$1:$4</definedName>
  </definedNames>
  <calcPr fullCalcOnLoad="1"/>
</workbook>
</file>

<file path=xl/sharedStrings.xml><?xml version="1.0" encoding="utf-8"?>
<sst xmlns="http://schemas.openxmlformats.org/spreadsheetml/2006/main" count="378" uniqueCount="212">
  <si>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</si>
  <si>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</si>
  <si>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</si>
  <si>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</si>
  <si>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</si>
  <si>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</si>
  <si>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</si>
  <si>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</si>
  <si>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</si>
  <si>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</si>
  <si>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</si>
  <si>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</si>
  <si>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</si>
  <si>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</si>
  <si>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</si>
  <si>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</si>
  <si>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</si>
  <si>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</si>
  <si>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</si>
  <si>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</si>
  <si>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</si>
  <si>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</si>
  <si>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</si>
  <si>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</si>
  <si>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</si>
  <si>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</si>
  <si>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</si>
  <si>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</si>
  <si>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</si>
  <si>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</si>
  <si>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</si>
  <si>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</si>
  <si>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</si>
  <si>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</si>
  <si>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</si>
  <si>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</si>
  <si>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</si>
  <si>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</si>
  <si>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</si>
  <si>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</si>
  <si>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</si>
  <si>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</si>
  <si>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</si>
  <si>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</si>
  <si>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</si>
  <si>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</si>
  <si>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</si>
  <si>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</si>
  <si>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</si>
  <si>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</si>
  <si>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</si>
  <si>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</si>
  <si>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</si>
  <si>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</si>
  <si>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</si>
  <si>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</si>
  <si>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</si>
  <si>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</si>
  <si>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</si>
  <si>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</si>
  <si>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</si>
  <si>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</si>
  <si>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</si>
  <si>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</si>
  <si>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</si>
  <si>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</si>
  <si>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</si>
  <si>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</si>
  <si>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</si>
  <si>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</si>
  <si>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</si>
  <si>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</si>
  <si>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</si>
  <si>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</si>
  <si>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</si>
  <si>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小計</t>
  </si>
  <si>
    <t>割合(%)</t>
  </si>
  <si>
    <t>上小</t>
  </si>
  <si>
    <t>上伊那</t>
  </si>
  <si>
    <t>下伊那</t>
  </si>
  <si>
    <t>北安曇</t>
  </si>
  <si>
    <t>延長(m)</t>
  </si>
  <si>
    <t>うち耐震管</t>
  </si>
  <si>
    <t>基幹管路</t>
  </si>
  <si>
    <t>管路全体</t>
  </si>
  <si>
    <t>耐震管の管種別延長及び対全体割合</t>
  </si>
  <si>
    <t>耐震型継手を有するダクタイル鋳鉄管</t>
  </si>
  <si>
    <t>耐震型継手を有する鋼管</t>
  </si>
  <si>
    <t>耐震型継手を有するポリエチレン管（高密度）</t>
  </si>
  <si>
    <t>延長(m)</t>
  </si>
  <si>
    <t>地方
事務所</t>
  </si>
  <si>
    <t>長野市</t>
  </si>
  <si>
    <t>中野市</t>
  </si>
  <si>
    <t>上田市</t>
  </si>
  <si>
    <t>松本市(松本地区)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</si>
  <si>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</si>
  <si>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</si>
  <si>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</si>
  <si>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</si>
  <si>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</si>
  <si>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</si>
  <si>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</si>
  <si>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</si>
  <si>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</si>
  <si>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</si>
  <si>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</si>
  <si>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</si>
  <si>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</si>
  <si>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</si>
  <si>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</si>
  <si>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</si>
  <si>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</si>
  <si>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</si>
  <si>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</si>
  <si>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</si>
  <si>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</si>
  <si>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</si>
  <si>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</si>
  <si>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</si>
  <si>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</si>
  <si>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</si>
  <si>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</si>
  <si>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</si>
  <si>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</si>
  <si>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</si>
  <si>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</si>
  <si>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</si>
  <si>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</si>
  <si>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</si>
  <si>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</si>
  <si>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</si>
  <si>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</si>
  <si>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</si>
  <si>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</si>
  <si>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</si>
  <si>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</si>
  <si>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</si>
  <si>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</si>
  <si>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</si>
  <si>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</si>
  <si>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</si>
  <si>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</si>
  <si>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</si>
  <si>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</si>
  <si>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</si>
  <si>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</si>
  <si>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</si>
  <si>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（株）蓼科ビレッジ</t>
  </si>
  <si>
    <t>（株）三井の森</t>
  </si>
  <si>
    <t>東急不動産（株）</t>
  </si>
  <si>
    <t>信濃町</t>
  </si>
  <si>
    <t>松川町</t>
  </si>
  <si>
    <t>鹿島リゾート（株）</t>
  </si>
  <si>
    <t>（株）八ヶ岳高原ロッジ</t>
  </si>
  <si>
    <t>高山村</t>
  </si>
  <si>
    <t>中川村</t>
  </si>
  <si>
    <t>２－９管延長</t>
  </si>
  <si>
    <t>耐震管</t>
  </si>
  <si>
    <t>※良い地盤に布設されているもの</t>
  </si>
  <si>
    <t>全管路</t>
  </si>
  <si>
    <t>左記のうち基幹管路</t>
  </si>
  <si>
    <t>番
号</t>
  </si>
  <si>
    <t>地
事</t>
  </si>
  <si>
    <t>順
番</t>
  </si>
  <si>
    <t>延長</t>
  </si>
  <si>
    <t>耐震適合性の有る管(a)+(b)+©+(d)+(e)+(f)</t>
  </si>
  <si>
    <t>耐震ダク
(a)</t>
  </si>
  <si>
    <t>南箕輪村</t>
  </si>
  <si>
    <t>１９．耐震継手を有する管路延長（上水道）</t>
  </si>
  <si>
    <t>耐震継手を有する管</t>
  </si>
  <si>
    <t>ダクタイル鋳鉄管　Ｋ型継手を有する※(m)
(b)</t>
  </si>
  <si>
    <t>耐震鋼管
(c)</t>
  </si>
  <si>
    <t>硬質塩ビ管（ＲＲロング継手を有する）
（ｍ）
(d)</t>
  </si>
  <si>
    <t>耐震ポリ
(e)</t>
  </si>
  <si>
    <t>耐震ステンレス(f)</t>
  </si>
  <si>
    <t>耐震管
(a)+(c)+(e)+(f)</t>
  </si>
  <si>
    <t>全県</t>
  </si>
  <si>
    <t>松本市（波田地区）</t>
  </si>
  <si>
    <t>安曇野市（豊科三郷）</t>
  </si>
  <si>
    <t>御代田町</t>
  </si>
  <si>
    <t>40年以上経過</t>
  </si>
  <si>
    <t>20～39年経過</t>
  </si>
  <si>
    <t>19年以下経過</t>
  </si>
  <si>
    <t>延長(m)</t>
  </si>
  <si>
    <t>割合(%)</t>
  </si>
  <si>
    <t>総管路
延長（m）</t>
  </si>
  <si>
    <t>御代田町</t>
  </si>
  <si>
    <t>南箕輪村</t>
  </si>
  <si>
    <t>上田市（上田）</t>
  </si>
  <si>
    <t>松本市（松本）</t>
  </si>
  <si>
    <t>松本市（波田）</t>
  </si>
  <si>
    <t>安曇野市（穂高）</t>
  </si>
  <si>
    <t>松本市（梓川）</t>
  </si>
  <si>
    <t>上田市（丸子）</t>
  </si>
  <si>
    <t>茅野市（茅野）</t>
  </si>
  <si>
    <t>松本市（四賀）</t>
  </si>
  <si>
    <t>安曇野市（明科）</t>
  </si>
  <si>
    <t>飯綱町（牟礼）</t>
  </si>
  <si>
    <t>茅野市（蓼科）</t>
  </si>
  <si>
    <t>茅野市（白樺湖）</t>
  </si>
  <si>
    <t>上田市（菅平）</t>
  </si>
  <si>
    <t>中野市（豊田）</t>
  </si>
  <si>
    <t>安曇野市（堀金）</t>
  </si>
  <si>
    <t>飯綱町（三水）</t>
  </si>
  <si>
    <t>安曇野市（豊科・三郷）</t>
  </si>
  <si>
    <t>２０～</t>
  </si>
  <si>
    <t>４０～</t>
  </si>
  <si>
    <t>総延長</t>
  </si>
  <si>
    <t>２０～３９</t>
  </si>
  <si>
    <t>～１９</t>
  </si>
  <si>
    <t>敷設替えに伴う敷設</t>
  </si>
  <si>
    <t>１８．管路の経年化状況（上水道）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</si>
</sst>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.0"/>
    <numFmt numFmtId="179" formatCode="0000"/>
    <numFmt numFmtId="180" formatCode="&quot;H&quot;0"/>
    <numFmt numFmtId="181" formatCode="&quot;S&quot;0"/>
    <numFmt numFmtId="182" formatCode="&quot;H&quot;00"/>
    <numFmt numFmtId="183" formatCode="000"/>
    <numFmt numFmtId="184" formatCode="#,##0.0"/>
    <numFmt numFmtId="185" formatCode="#,##0.000;[Red]\-#,##0.000"/>
    <numFmt numFmtId="186" formatCode="0#"/>
    <numFmt numFmtId="187" formatCode="0###"/>
    <numFmt numFmtId="188" formatCode="0_);[Red]\(0\)"/>
    <numFmt numFmtId="189" formatCode="#,##0_ ;[Red]\-#,##0\ "/>
    <numFmt numFmtId="190" formatCode="0.0%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9"/>
      <color indexed="9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38" fontId="1" fillId="0" borderId="0" xfId="48" applyFont="1" applyAlignment="1" applyProtection="1">
      <alignment vertical="center"/>
      <protection/>
    </xf>
    <xf numFmtId="178" fontId="1" fillId="0" borderId="0" xfId="48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178" fontId="1" fillId="33" borderId="10" xfId="0" applyNumberFormat="1" applyFont="1" applyFill="1" applyBorder="1" applyAlignment="1" applyProtection="1">
      <alignment vertical="center" wrapText="1"/>
      <protection/>
    </xf>
    <xf numFmtId="38" fontId="1" fillId="0" borderId="10" xfId="48" applyFont="1" applyBorder="1" applyAlignment="1" applyProtection="1">
      <alignment vertical="center"/>
      <protection/>
    </xf>
    <xf numFmtId="178" fontId="1" fillId="0" borderId="10" xfId="48" applyNumberFormat="1" applyFont="1" applyBorder="1" applyAlignment="1" applyProtection="1">
      <alignment vertical="center"/>
      <protection/>
    </xf>
    <xf numFmtId="38" fontId="1" fillId="0" borderId="0" xfId="48" applyFont="1" applyBorder="1" applyAlignment="1" applyProtection="1">
      <alignment vertical="center"/>
      <protection/>
    </xf>
    <xf numFmtId="38" fontId="1" fillId="0" borderId="11" xfId="48" applyFont="1" applyBorder="1" applyAlignment="1" applyProtection="1">
      <alignment vertical="center"/>
      <protection/>
    </xf>
    <xf numFmtId="178" fontId="1" fillId="0" borderId="11" xfId="48" applyNumberFormat="1" applyFont="1" applyBorder="1" applyAlignment="1" applyProtection="1">
      <alignment vertical="center"/>
      <protection/>
    </xf>
    <xf numFmtId="38" fontId="1" fillId="0" borderId="12" xfId="48" applyFont="1" applyBorder="1" applyAlignment="1" applyProtection="1">
      <alignment vertical="center"/>
      <protection/>
    </xf>
    <xf numFmtId="178" fontId="1" fillId="0" borderId="12" xfId="48" applyNumberFormat="1" applyFont="1" applyBorder="1" applyAlignment="1" applyProtection="1">
      <alignment vertical="center"/>
      <protection/>
    </xf>
    <xf numFmtId="38" fontId="1" fillId="0" borderId="13" xfId="48" applyFont="1" applyBorder="1" applyAlignment="1" applyProtection="1">
      <alignment vertical="center"/>
      <protection/>
    </xf>
    <xf numFmtId="178" fontId="1" fillId="0" borderId="13" xfId="48" applyNumberFormat="1" applyFont="1" applyBorder="1" applyAlignment="1" applyProtection="1">
      <alignment vertical="center"/>
      <protection/>
    </xf>
    <xf numFmtId="38" fontId="1" fillId="0" borderId="14" xfId="48" applyFont="1" applyBorder="1" applyAlignment="1" applyProtection="1">
      <alignment vertical="center"/>
      <protection/>
    </xf>
    <xf numFmtId="178" fontId="1" fillId="0" borderId="14" xfId="48" applyNumberFormat="1" applyFont="1" applyBorder="1" applyAlignment="1" applyProtection="1">
      <alignment vertical="center"/>
      <protection/>
    </xf>
    <xf numFmtId="38" fontId="1" fillId="0" borderId="15" xfId="48" applyFont="1" applyBorder="1" applyAlignment="1" applyProtection="1">
      <alignment vertical="center"/>
      <protection/>
    </xf>
    <xf numFmtId="178" fontId="1" fillId="0" borderId="15" xfId="48" applyNumberFormat="1" applyFont="1" applyBorder="1" applyAlignment="1" applyProtection="1">
      <alignment vertical="center"/>
      <protection/>
    </xf>
    <xf numFmtId="38" fontId="1" fillId="0" borderId="16" xfId="48" applyFont="1" applyBorder="1" applyAlignment="1" applyProtection="1">
      <alignment vertical="center"/>
      <protection/>
    </xf>
    <xf numFmtId="178" fontId="1" fillId="0" borderId="16" xfId="48" applyNumberFormat="1" applyFont="1" applyBorder="1" applyAlignment="1" applyProtection="1">
      <alignment vertical="center"/>
      <protection/>
    </xf>
    <xf numFmtId="38" fontId="1" fillId="0" borderId="17" xfId="48" applyFont="1" applyBorder="1" applyAlignment="1" applyProtection="1">
      <alignment vertical="center"/>
      <protection/>
    </xf>
    <xf numFmtId="178" fontId="1" fillId="0" borderId="17" xfId="48" applyNumberFormat="1" applyFont="1" applyBorder="1" applyAlignment="1" applyProtection="1">
      <alignment vertical="center"/>
      <protection/>
    </xf>
    <xf numFmtId="38" fontId="1" fillId="0" borderId="18" xfId="48" applyFont="1" applyBorder="1" applyAlignment="1" applyProtection="1">
      <alignment vertical="center"/>
      <protection/>
    </xf>
    <xf numFmtId="178" fontId="1" fillId="0" borderId="18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178" fontId="1" fillId="33" borderId="10" xfId="48" applyNumberFormat="1" applyFont="1" applyFill="1" applyBorder="1" applyAlignment="1" applyProtection="1">
      <alignment vertical="center"/>
      <protection/>
    </xf>
    <xf numFmtId="178" fontId="1" fillId="0" borderId="0" xfId="48" applyNumberFormat="1" applyFont="1" applyBorder="1" applyAlignment="1" applyProtection="1">
      <alignment vertical="center"/>
      <protection/>
    </xf>
    <xf numFmtId="176" fontId="1" fillId="0" borderId="0" xfId="48" applyNumberFormat="1" applyFont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48" applyNumberFormat="1" applyFont="1" applyBorder="1" applyAlignment="1" applyProtection="1">
      <alignment vertical="center"/>
      <protection/>
    </xf>
    <xf numFmtId="176" fontId="1" fillId="0" borderId="11" xfId="48" applyNumberFormat="1" applyFont="1" applyBorder="1" applyAlignment="1" applyProtection="1">
      <alignment vertical="center"/>
      <protection/>
    </xf>
    <xf numFmtId="176" fontId="1" fillId="0" borderId="12" xfId="48" applyNumberFormat="1" applyFont="1" applyBorder="1" applyAlignment="1" applyProtection="1">
      <alignment vertical="center"/>
      <protection/>
    </xf>
    <xf numFmtId="176" fontId="1" fillId="0" borderId="13" xfId="48" applyNumberFormat="1" applyFont="1" applyBorder="1" applyAlignment="1" applyProtection="1">
      <alignment vertical="center"/>
      <protection/>
    </xf>
    <xf numFmtId="176" fontId="1" fillId="0" borderId="14" xfId="48" applyNumberFormat="1" applyFont="1" applyBorder="1" applyAlignment="1" applyProtection="1">
      <alignment vertical="center"/>
      <protection/>
    </xf>
    <xf numFmtId="176" fontId="1" fillId="0" borderId="15" xfId="48" applyNumberFormat="1" applyFont="1" applyBorder="1" applyAlignment="1" applyProtection="1">
      <alignment vertical="center"/>
      <protection/>
    </xf>
    <xf numFmtId="176" fontId="1" fillId="0" borderId="16" xfId="48" applyNumberFormat="1" applyFont="1" applyBorder="1" applyAlignment="1" applyProtection="1">
      <alignment vertical="center"/>
      <protection/>
    </xf>
    <xf numFmtId="176" fontId="1" fillId="0" borderId="17" xfId="48" applyNumberFormat="1" applyFont="1" applyBorder="1" applyAlignment="1" applyProtection="1">
      <alignment vertical="center"/>
      <protection/>
    </xf>
    <xf numFmtId="176" fontId="1" fillId="0" borderId="18" xfId="48" applyNumberFormat="1" applyFont="1" applyBorder="1" applyAlignment="1" applyProtection="1">
      <alignment vertical="center"/>
      <protection/>
    </xf>
    <xf numFmtId="176" fontId="1" fillId="33" borderId="10" xfId="48" applyNumberFormat="1" applyFont="1" applyFill="1" applyBorder="1" applyAlignment="1" applyProtection="1">
      <alignment vertical="center"/>
      <protection/>
    </xf>
    <xf numFmtId="176" fontId="1" fillId="0" borderId="0" xfId="48" applyNumberFormat="1" applyFont="1" applyBorder="1" applyAlignment="1" applyProtection="1">
      <alignment vertical="center"/>
      <protection/>
    </xf>
    <xf numFmtId="38" fontId="3" fillId="34" borderId="0" xfId="48" applyFont="1" applyFill="1" applyAlignment="1">
      <alignment vertical="center"/>
    </xf>
    <xf numFmtId="38" fontId="3" fillId="34" borderId="0" xfId="48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34" borderId="0" xfId="48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38" fontId="3" fillId="34" borderId="0" xfId="48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38" fontId="4" fillId="38" borderId="0" xfId="48" applyFont="1" applyFill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4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3" fillId="34" borderId="0" xfId="48" applyFont="1" applyFill="1" applyAlignment="1">
      <alignment vertical="center"/>
    </xf>
    <xf numFmtId="38" fontId="4" fillId="34" borderId="0" xfId="48" applyFont="1" applyFill="1" applyAlignment="1">
      <alignment vertical="center"/>
    </xf>
    <xf numFmtId="38" fontId="6" fillId="0" borderId="0" xfId="48" applyFont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8" fontId="4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38" fontId="1" fillId="0" borderId="0" xfId="48" applyNumberFormat="1" applyFont="1" applyAlignment="1" applyProtection="1">
      <alignment vertical="center"/>
      <protection/>
    </xf>
    <xf numFmtId="38" fontId="1" fillId="0" borderId="0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38" fontId="7" fillId="0" borderId="0" xfId="48" applyFont="1" applyAlignment="1" applyProtection="1">
      <alignment vertical="center"/>
      <protection/>
    </xf>
    <xf numFmtId="38" fontId="1" fillId="33" borderId="19" xfId="48" applyFont="1" applyFill="1" applyBorder="1" applyAlignment="1" applyProtection="1">
      <alignment vertical="center"/>
      <protection/>
    </xf>
    <xf numFmtId="38" fontId="1" fillId="33" borderId="20" xfId="48" applyFont="1" applyFill="1" applyBorder="1" applyAlignment="1" applyProtection="1">
      <alignment vertical="center"/>
      <protection/>
    </xf>
    <xf numFmtId="38" fontId="1" fillId="39" borderId="21" xfId="48" applyFont="1" applyFill="1" applyBorder="1" applyAlignment="1" applyProtection="1">
      <alignment vertical="center"/>
      <protection/>
    </xf>
    <xf numFmtId="176" fontId="1" fillId="39" borderId="21" xfId="48" applyNumberFormat="1" applyFont="1" applyFill="1" applyBorder="1" applyAlignment="1" applyProtection="1">
      <alignment vertical="center"/>
      <protection/>
    </xf>
    <xf numFmtId="38" fontId="1" fillId="39" borderId="21" xfId="48" applyNumberFormat="1" applyFont="1" applyFill="1" applyBorder="1" applyAlignment="1" applyProtection="1">
      <alignment vertical="center"/>
      <protection/>
    </xf>
    <xf numFmtId="38" fontId="1" fillId="39" borderId="22" xfId="48" applyFont="1" applyFill="1" applyBorder="1" applyAlignment="1" applyProtection="1">
      <alignment vertical="center"/>
      <protection/>
    </xf>
    <xf numFmtId="176" fontId="1" fillId="39" borderId="22" xfId="48" applyNumberFormat="1" applyFont="1" applyFill="1" applyBorder="1" applyAlignment="1" applyProtection="1">
      <alignment vertical="center"/>
      <protection/>
    </xf>
    <xf numFmtId="38" fontId="1" fillId="39" borderId="22" xfId="48" applyNumberFormat="1" applyFont="1" applyFill="1" applyBorder="1" applyAlignment="1" applyProtection="1">
      <alignment vertical="center"/>
      <protection/>
    </xf>
    <xf numFmtId="38" fontId="1" fillId="39" borderId="23" xfId="48" applyFont="1" applyFill="1" applyBorder="1" applyAlignment="1" applyProtection="1">
      <alignment vertical="center"/>
      <protection/>
    </xf>
    <xf numFmtId="38" fontId="1" fillId="39" borderId="24" xfId="48" applyFont="1" applyFill="1" applyBorder="1" applyAlignment="1" applyProtection="1">
      <alignment vertical="center"/>
      <protection/>
    </xf>
    <xf numFmtId="38" fontId="1" fillId="39" borderId="25" xfId="48" applyFont="1" applyFill="1" applyBorder="1" applyAlignment="1" applyProtection="1">
      <alignment vertical="center"/>
      <protection/>
    </xf>
    <xf numFmtId="38" fontId="1" fillId="39" borderId="26" xfId="48" applyFont="1" applyFill="1" applyBorder="1" applyAlignment="1" applyProtection="1">
      <alignment vertical="center"/>
      <protection/>
    </xf>
    <xf numFmtId="38" fontId="1" fillId="40" borderId="27" xfId="48" applyFont="1" applyFill="1" applyBorder="1" applyAlignment="1" applyProtection="1">
      <alignment vertical="center"/>
      <protection/>
    </xf>
    <xf numFmtId="38" fontId="1" fillId="40" borderId="11" xfId="48" applyFont="1" applyFill="1" applyBorder="1" applyAlignment="1" applyProtection="1">
      <alignment vertical="center"/>
      <protection/>
    </xf>
    <xf numFmtId="176" fontId="1" fillId="40" borderId="27" xfId="48" applyNumberFormat="1" applyFont="1" applyFill="1" applyBorder="1" applyAlignment="1" applyProtection="1">
      <alignment vertical="center"/>
      <protection/>
    </xf>
    <xf numFmtId="38" fontId="1" fillId="40" borderId="27" xfId="48" applyNumberFormat="1" applyFont="1" applyFill="1" applyBorder="1" applyAlignment="1" applyProtection="1">
      <alignment vertical="center"/>
      <protection/>
    </xf>
    <xf numFmtId="38" fontId="1" fillId="40" borderId="11" xfId="48" applyNumberFormat="1" applyFont="1" applyFill="1" applyBorder="1" applyAlignment="1" applyProtection="1">
      <alignment vertical="center"/>
      <protection/>
    </xf>
    <xf numFmtId="38" fontId="1" fillId="40" borderId="0" xfId="48" applyFont="1" applyFill="1" applyBorder="1" applyAlignment="1" applyProtection="1">
      <alignment vertical="center"/>
      <protection/>
    </xf>
    <xf numFmtId="38" fontId="1" fillId="40" borderId="28" xfId="48" applyFont="1" applyFill="1" applyBorder="1" applyAlignment="1" applyProtection="1">
      <alignment vertical="center"/>
      <protection/>
    </xf>
    <xf numFmtId="176" fontId="1" fillId="40" borderId="28" xfId="48" applyNumberFormat="1" applyFont="1" applyFill="1" applyBorder="1" applyAlignment="1" applyProtection="1">
      <alignment vertical="center"/>
      <protection/>
    </xf>
    <xf numFmtId="38" fontId="1" fillId="40" borderId="28" xfId="48" applyNumberFormat="1" applyFont="1" applyFill="1" applyBorder="1" applyAlignment="1" applyProtection="1">
      <alignment vertical="center"/>
      <protection/>
    </xf>
    <xf numFmtId="38" fontId="1" fillId="40" borderId="29" xfId="48" applyFont="1" applyFill="1" applyBorder="1" applyAlignment="1" applyProtection="1">
      <alignment vertical="center"/>
      <protection/>
    </xf>
    <xf numFmtId="176" fontId="1" fillId="40" borderId="29" xfId="48" applyNumberFormat="1" applyFont="1" applyFill="1" applyBorder="1" applyAlignment="1" applyProtection="1">
      <alignment vertical="center"/>
      <protection/>
    </xf>
    <xf numFmtId="38" fontId="1" fillId="40" borderId="29" xfId="48" applyNumberFormat="1" applyFont="1" applyFill="1" applyBorder="1" applyAlignment="1" applyProtection="1">
      <alignment vertical="center"/>
      <protection/>
    </xf>
    <xf numFmtId="38" fontId="1" fillId="40" borderId="30" xfId="48" applyFont="1" applyFill="1" applyBorder="1" applyAlignment="1" applyProtection="1">
      <alignment vertical="center"/>
      <protection/>
    </xf>
    <xf numFmtId="176" fontId="1" fillId="40" borderId="30" xfId="48" applyNumberFormat="1" applyFont="1" applyFill="1" applyBorder="1" applyAlignment="1" applyProtection="1">
      <alignment vertical="center"/>
      <protection/>
    </xf>
    <xf numFmtId="38" fontId="1" fillId="40" borderId="30" xfId="48" applyNumberFormat="1" applyFont="1" applyFill="1" applyBorder="1" applyAlignment="1" applyProtection="1">
      <alignment vertical="center"/>
      <protection/>
    </xf>
    <xf numFmtId="38" fontId="1" fillId="40" borderId="31" xfId="48" applyFont="1" applyFill="1" applyBorder="1" applyAlignment="1" applyProtection="1">
      <alignment vertical="center"/>
      <protection/>
    </xf>
    <xf numFmtId="38" fontId="1" fillId="40" borderId="31" xfId="48" applyNumberFormat="1" applyFont="1" applyFill="1" applyBorder="1" applyAlignment="1" applyProtection="1">
      <alignment vertical="center"/>
      <protection/>
    </xf>
    <xf numFmtId="38" fontId="1" fillId="0" borderId="28" xfId="48" applyFont="1" applyFill="1" applyBorder="1" applyAlignment="1" applyProtection="1">
      <alignment vertical="center"/>
      <protection/>
    </xf>
    <xf numFmtId="38" fontId="1" fillId="0" borderId="29" xfId="48" applyFont="1" applyFill="1" applyBorder="1" applyAlignment="1" applyProtection="1">
      <alignment vertical="center"/>
      <protection/>
    </xf>
    <xf numFmtId="38" fontId="1" fillId="40" borderId="15" xfId="52" applyNumberFormat="1" applyFont="1" applyFill="1" applyBorder="1" applyAlignment="1">
      <alignment vertical="center"/>
    </xf>
    <xf numFmtId="38" fontId="1" fillId="40" borderId="27" xfId="52" applyNumberFormat="1" applyFont="1" applyFill="1" applyBorder="1" applyAlignment="1">
      <alignment vertical="center"/>
    </xf>
    <xf numFmtId="38" fontId="1" fillId="40" borderId="18" xfId="52" applyNumberFormat="1" applyFont="1" applyFill="1" applyBorder="1" applyAlignment="1">
      <alignment vertical="center"/>
    </xf>
    <xf numFmtId="38" fontId="1" fillId="40" borderId="28" xfId="52" applyNumberFormat="1" applyFont="1" applyFill="1" applyBorder="1" applyAlignment="1">
      <alignment vertical="center"/>
    </xf>
    <xf numFmtId="176" fontId="1" fillId="0" borderId="0" xfId="48" applyNumberFormat="1" applyFont="1" applyFill="1" applyAlignment="1" applyProtection="1">
      <alignment vertical="center"/>
      <protection/>
    </xf>
    <xf numFmtId="38" fontId="1" fillId="0" borderId="0" xfId="48" applyFont="1" applyFill="1" applyAlignment="1" applyProtection="1">
      <alignment vertical="center"/>
      <protection/>
    </xf>
    <xf numFmtId="38" fontId="1" fillId="0" borderId="0" xfId="48" applyNumberFormat="1" applyFont="1" applyFill="1" applyAlignment="1" applyProtection="1">
      <alignment vertical="center"/>
      <protection/>
    </xf>
    <xf numFmtId="38" fontId="0" fillId="0" borderId="0" xfId="48" applyFont="1" applyAlignment="1">
      <alignment vertical="center"/>
    </xf>
    <xf numFmtId="40" fontId="1" fillId="0" borderId="0" xfId="48" applyNumberFormat="1" applyFont="1" applyFill="1" applyAlignment="1" applyProtection="1">
      <alignment vertical="center"/>
      <protection/>
    </xf>
    <xf numFmtId="40" fontId="1" fillId="33" borderId="10" xfId="0" applyNumberFormat="1" applyFont="1" applyFill="1" applyBorder="1" applyAlignment="1" applyProtection="1">
      <alignment horizontal="center" vertical="center" wrapText="1"/>
      <protection/>
    </xf>
    <xf numFmtId="40" fontId="1" fillId="40" borderId="27" xfId="48" applyNumberFormat="1" applyFont="1" applyFill="1" applyBorder="1" applyAlignment="1" applyProtection="1">
      <alignment vertical="center"/>
      <protection/>
    </xf>
    <xf numFmtId="40" fontId="1" fillId="40" borderId="28" xfId="48" applyNumberFormat="1" applyFont="1" applyFill="1" applyBorder="1" applyAlignment="1" applyProtection="1">
      <alignment vertical="center"/>
      <protection/>
    </xf>
    <xf numFmtId="40" fontId="1" fillId="40" borderId="29" xfId="48" applyNumberFormat="1" applyFont="1" applyFill="1" applyBorder="1" applyAlignment="1" applyProtection="1">
      <alignment vertical="center"/>
      <protection/>
    </xf>
    <xf numFmtId="40" fontId="1" fillId="39" borderId="21" xfId="48" applyNumberFormat="1" applyFont="1" applyFill="1" applyBorder="1" applyAlignment="1" applyProtection="1">
      <alignment vertical="center"/>
      <protection/>
    </xf>
    <xf numFmtId="40" fontId="1" fillId="39" borderId="22" xfId="48" applyNumberFormat="1" applyFont="1" applyFill="1" applyBorder="1" applyAlignment="1" applyProtection="1">
      <alignment vertical="center"/>
      <protection/>
    </xf>
    <xf numFmtId="40" fontId="1" fillId="40" borderId="30" xfId="48" applyNumberFormat="1" applyFont="1" applyFill="1" applyBorder="1" applyAlignment="1" applyProtection="1">
      <alignment vertical="center"/>
      <protection/>
    </xf>
    <xf numFmtId="40" fontId="1" fillId="33" borderId="10" xfId="48" applyNumberFormat="1" applyFont="1" applyFill="1" applyBorder="1" applyAlignment="1" applyProtection="1">
      <alignment vertical="center"/>
      <protection/>
    </xf>
    <xf numFmtId="40" fontId="1" fillId="0" borderId="0" xfId="48" applyNumberFormat="1" applyFont="1" applyBorder="1" applyAlignment="1" applyProtection="1">
      <alignment vertical="center"/>
      <protection/>
    </xf>
    <xf numFmtId="40" fontId="1" fillId="0" borderId="0" xfId="48" applyNumberFormat="1" applyFont="1" applyAlignment="1" applyProtection="1">
      <alignment vertical="center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>
      <alignment horizontal="center" vertical="center"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38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view="pageBreakPreview" zoomScaleSheetLayoutView="100" zoomScalePageLayoutView="0" workbookViewId="0" topLeftCell="A1">
      <pane xSplit="3" ySplit="4" topLeftCell="D5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64" sqref="O64"/>
    </sheetView>
  </sheetViews>
  <sheetFormatPr defaultColWidth="9.00390625" defaultRowHeight="13.5"/>
  <cols>
    <col min="1" max="1" width="5.625" style="1" customWidth="1"/>
    <col min="2" max="2" width="3.00390625" style="1" customWidth="1"/>
    <col min="3" max="3" width="15.375" style="1" customWidth="1"/>
    <col min="4" max="5" width="9.375" style="1" customWidth="1"/>
    <col min="6" max="6" width="6.25390625" style="29" customWidth="1"/>
    <col min="7" max="7" width="9.375" style="78" customWidth="1"/>
    <col min="8" max="8" width="6.375" style="29" customWidth="1"/>
    <col min="9" max="9" width="9.375" style="29" customWidth="1"/>
    <col min="10" max="10" width="6.25390625" style="29" customWidth="1"/>
    <col min="11" max="11" width="9.375" style="29" customWidth="1"/>
    <col min="12" max="12" width="6.25390625" style="132" customWidth="1"/>
    <col min="13" max="16384" width="9.00390625" style="1" customWidth="1"/>
  </cols>
  <sheetData>
    <row r="1" spans="1:12" ht="16.5" customHeight="1">
      <c r="A1" s="82" t="s">
        <v>211</v>
      </c>
      <c r="D1" s="119"/>
      <c r="E1" s="119"/>
      <c r="F1" s="118"/>
      <c r="G1" s="120"/>
      <c r="H1" s="118"/>
      <c r="I1" s="118"/>
      <c r="J1" s="118"/>
      <c r="K1" s="118"/>
      <c r="L1" s="122"/>
    </row>
    <row r="2" spans="4:12" ht="13.5" customHeight="1">
      <c r="D2" s="119"/>
      <c r="E2" s="119"/>
      <c r="F2" s="118"/>
      <c r="G2" s="120"/>
      <c r="H2" s="118"/>
      <c r="I2" s="118"/>
      <c r="J2" s="118"/>
      <c r="K2" s="118"/>
      <c r="L2" s="122"/>
    </row>
    <row r="3" spans="1:12" s="4" customFormat="1" ht="16.5" customHeight="1">
      <c r="A3" s="134"/>
      <c r="B3" s="134"/>
      <c r="C3" s="134"/>
      <c r="D3" s="136" t="s">
        <v>185</v>
      </c>
      <c r="E3" s="135" t="s">
        <v>180</v>
      </c>
      <c r="F3" s="135"/>
      <c r="G3" s="135" t="s">
        <v>181</v>
      </c>
      <c r="H3" s="135"/>
      <c r="I3" s="135" t="s">
        <v>182</v>
      </c>
      <c r="J3" s="135"/>
      <c r="K3" s="135" t="s">
        <v>210</v>
      </c>
      <c r="L3" s="135"/>
    </row>
    <row r="4" spans="1:12" s="4" customFormat="1" ht="26.25" customHeight="1">
      <c r="A4" s="134"/>
      <c r="B4" s="134"/>
      <c r="C4" s="134"/>
      <c r="D4" s="137"/>
      <c r="E4" s="3" t="s">
        <v>183</v>
      </c>
      <c r="F4" s="3" t="s">
        <v>184</v>
      </c>
      <c r="G4" s="3" t="s">
        <v>183</v>
      </c>
      <c r="H4" s="3" t="s">
        <v>184</v>
      </c>
      <c r="I4" s="3" t="s">
        <v>183</v>
      </c>
      <c r="J4" s="3" t="s">
        <v>184</v>
      </c>
      <c r="K4" s="3" t="s">
        <v>183</v>
      </c>
      <c r="L4" s="123" t="s">
        <v>184</v>
      </c>
    </row>
    <row r="5" spans="1:12" s="100" customFormat="1" ht="13.5" customHeight="1">
      <c r="A5" s="133" t="s">
        <v>68</v>
      </c>
      <c r="B5" s="95">
        <v>6</v>
      </c>
      <c r="C5" s="95" t="s">
        <v>7</v>
      </c>
      <c r="D5" s="95">
        <v>432025</v>
      </c>
      <c r="E5" s="96">
        <v>40356</v>
      </c>
      <c r="F5" s="97">
        <f>E5/$D5*100</f>
        <v>9.341126092240032</v>
      </c>
      <c r="G5" s="98">
        <v>164889</v>
      </c>
      <c r="H5" s="97">
        <f>G5/$D5*100</f>
        <v>38.1665412881199</v>
      </c>
      <c r="I5" s="98">
        <v>226780</v>
      </c>
      <c r="J5" s="97">
        <f aca="true" t="shared" si="0" ref="J5:J12">I5/$D5*100</f>
        <v>52.49233261964007</v>
      </c>
      <c r="K5" s="98">
        <v>1226</v>
      </c>
      <c r="L5" s="124">
        <f aca="true" t="shared" si="1" ref="L5:L12">K5/$D5*100</f>
        <v>0.28377987384989295</v>
      </c>
    </row>
    <row r="6" spans="1:12" s="100" customFormat="1" ht="13.5" customHeight="1">
      <c r="A6" s="133"/>
      <c r="B6" s="101">
        <v>42</v>
      </c>
      <c r="C6" s="101" t="s">
        <v>31</v>
      </c>
      <c r="D6" s="101">
        <v>80879</v>
      </c>
      <c r="E6" s="101">
        <v>0</v>
      </c>
      <c r="F6" s="102">
        <f aca="true" t="shared" si="2" ref="F6:H69">E6/$D6*100</f>
        <v>0</v>
      </c>
      <c r="G6" s="103">
        <v>0</v>
      </c>
      <c r="H6" s="102">
        <f t="shared" si="2"/>
        <v>0</v>
      </c>
      <c r="I6" s="103">
        <v>80879</v>
      </c>
      <c r="J6" s="102">
        <f t="shared" si="0"/>
        <v>100</v>
      </c>
      <c r="K6" s="103">
        <v>286</v>
      </c>
      <c r="L6" s="125">
        <f t="shared" si="1"/>
        <v>0.35361465893495225</v>
      </c>
    </row>
    <row r="7" spans="1:12" s="100" customFormat="1" ht="13.5" customHeight="1">
      <c r="A7" s="133"/>
      <c r="B7" s="101">
        <v>13</v>
      </c>
      <c r="C7" s="101" t="s">
        <v>10</v>
      </c>
      <c r="D7" s="101">
        <v>282159</v>
      </c>
      <c r="E7" s="101">
        <v>0</v>
      </c>
      <c r="F7" s="102">
        <f t="shared" si="2"/>
        <v>0</v>
      </c>
      <c r="G7" s="103">
        <v>3655</v>
      </c>
      <c r="H7" s="102">
        <f t="shared" si="2"/>
        <v>1.2953689231957868</v>
      </c>
      <c r="I7" s="103">
        <v>278504</v>
      </c>
      <c r="J7" s="102">
        <f t="shared" si="0"/>
        <v>98.70463107680422</v>
      </c>
      <c r="K7" s="103">
        <v>1097</v>
      </c>
      <c r="L7" s="125">
        <f t="shared" si="1"/>
        <v>0.3887878820097888</v>
      </c>
    </row>
    <row r="8" spans="1:12" s="100" customFormat="1" ht="13.5" customHeight="1">
      <c r="A8" s="133"/>
      <c r="B8" s="101">
        <v>90</v>
      </c>
      <c r="C8" s="101" t="s">
        <v>179</v>
      </c>
      <c r="D8" s="101">
        <v>81780</v>
      </c>
      <c r="E8" s="101">
        <v>0</v>
      </c>
      <c r="F8" s="102">
        <f t="shared" si="2"/>
        <v>0</v>
      </c>
      <c r="G8" s="103">
        <v>25996</v>
      </c>
      <c r="H8" s="102">
        <f t="shared" si="2"/>
        <v>31.787723159696746</v>
      </c>
      <c r="I8" s="103">
        <v>55784</v>
      </c>
      <c r="J8" s="102">
        <f t="shared" si="0"/>
        <v>68.21227684030326</v>
      </c>
      <c r="K8" s="103">
        <v>0</v>
      </c>
      <c r="L8" s="125">
        <f t="shared" si="1"/>
        <v>0</v>
      </c>
    </row>
    <row r="9" spans="1:12" s="100" customFormat="1" ht="13.5" customHeight="1">
      <c r="A9" s="133"/>
      <c r="B9" s="101">
        <v>50</v>
      </c>
      <c r="C9" s="101" t="s">
        <v>36</v>
      </c>
      <c r="D9" s="101">
        <v>93081</v>
      </c>
      <c r="E9" s="101">
        <v>0</v>
      </c>
      <c r="F9" s="102">
        <f t="shared" si="2"/>
        <v>0</v>
      </c>
      <c r="G9" s="103">
        <v>53810</v>
      </c>
      <c r="H9" s="102">
        <f t="shared" si="2"/>
        <v>57.80986452659511</v>
      </c>
      <c r="I9" s="103">
        <v>39271</v>
      </c>
      <c r="J9" s="102">
        <f t="shared" si="0"/>
        <v>42.19013547340488</v>
      </c>
      <c r="K9" s="103">
        <v>659</v>
      </c>
      <c r="L9" s="125">
        <f t="shared" si="1"/>
        <v>0.7079855179897079</v>
      </c>
    </row>
    <row r="10" spans="1:12" s="100" customFormat="1" ht="13.5" customHeight="1">
      <c r="A10" s="133"/>
      <c r="B10" s="101">
        <v>37</v>
      </c>
      <c r="C10" s="101" t="s">
        <v>27</v>
      </c>
      <c r="D10" s="101">
        <v>877279</v>
      </c>
      <c r="E10" s="101">
        <v>157182</v>
      </c>
      <c r="F10" s="102">
        <f t="shared" si="2"/>
        <v>17.91699105985667</v>
      </c>
      <c r="G10" s="103">
        <v>257006</v>
      </c>
      <c r="H10" s="102">
        <f t="shared" si="2"/>
        <v>29.295811252748553</v>
      </c>
      <c r="I10" s="103">
        <v>463091</v>
      </c>
      <c r="J10" s="102">
        <f t="shared" si="0"/>
        <v>52.78719768739477</v>
      </c>
      <c r="K10" s="103">
        <v>5082</v>
      </c>
      <c r="L10" s="125">
        <f t="shared" si="1"/>
        <v>0.5792911947054472</v>
      </c>
    </row>
    <row r="11" spans="1:12" s="100" customFormat="1" ht="13.5" customHeight="1" thickBot="1">
      <c r="A11" s="133"/>
      <c r="B11" s="104">
        <v>86</v>
      </c>
      <c r="C11" s="104" t="s">
        <v>65</v>
      </c>
      <c r="D11" s="104">
        <v>40644</v>
      </c>
      <c r="E11" s="101">
        <v>0</v>
      </c>
      <c r="F11" s="105">
        <f t="shared" si="2"/>
        <v>0</v>
      </c>
      <c r="G11" s="106">
        <v>38391</v>
      </c>
      <c r="H11" s="105">
        <f t="shared" si="2"/>
        <v>94.45674638323</v>
      </c>
      <c r="I11" s="106">
        <v>2253</v>
      </c>
      <c r="J11" s="105">
        <f t="shared" si="0"/>
        <v>5.543253616770003</v>
      </c>
      <c r="K11" s="106">
        <v>1420</v>
      </c>
      <c r="L11" s="126">
        <f t="shared" si="1"/>
        <v>3.493750615096939</v>
      </c>
    </row>
    <row r="12" spans="1:12" s="9" customFormat="1" ht="13.5" customHeight="1" thickTop="1">
      <c r="A12" s="133"/>
      <c r="B12" s="91"/>
      <c r="C12" s="92" t="s">
        <v>74</v>
      </c>
      <c r="D12" s="85">
        <v>1887847</v>
      </c>
      <c r="E12" s="85">
        <f>SUM(E5:E11)</f>
        <v>197538</v>
      </c>
      <c r="F12" s="86">
        <f t="shared" si="2"/>
        <v>10.46366575257423</v>
      </c>
      <c r="G12" s="87">
        <f>SUM(G5:G11)</f>
        <v>543747</v>
      </c>
      <c r="H12" s="86">
        <f t="shared" si="2"/>
        <v>28.80249299863813</v>
      </c>
      <c r="I12" s="87">
        <f>SUM(I5:I11)</f>
        <v>1146562</v>
      </c>
      <c r="J12" s="86">
        <f t="shared" si="0"/>
        <v>60.73384124878765</v>
      </c>
      <c r="K12" s="87">
        <f>SUM(K5:K11)</f>
        <v>9770</v>
      </c>
      <c r="L12" s="127">
        <f t="shared" si="1"/>
        <v>0.5175207524762335</v>
      </c>
    </row>
    <row r="13" spans="1:12" s="9" customFormat="1" ht="13.5" customHeight="1">
      <c r="A13" s="133"/>
      <c r="B13" s="93"/>
      <c r="C13" s="94"/>
      <c r="D13" s="88"/>
      <c r="E13" s="88"/>
      <c r="F13" s="89"/>
      <c r="G13" s="90"/>
      <c r="H13" s="89"/>
      <c r="I13" s="90"/>
      <c r="J13" s="89"/>
      <c r="K13" s="90"/>
      <c r="L13" s="128"/>
    </row>
    <row r="14" spans="1:12" s="100" customFormat="1" ht="13.5" customHeight="1">
      <c r="A14" s="133" t="s">
        <v>77</v>
      </c>
      <c r="B14" s="95">
        <v>3</v>
      </c>
      <c r="C14" s="95" t="s">
        <v>4</v>
      </c>
      <c r="D14" s="115">
        <v>584429</v>
      </c>
      <c r="E14" s="95">
        <v>29448</v>
      </c>
      <c r="F14" s="97">
        <f t="shared" si="2"/>
        <v>5.038764332365437</v>
      </c>
      <c r="G14" s="98">
        <v>177179</v>
      </c>
      <c r="H14" s="97">
        <f t="shared" si="2"/>
        <v>30.316599621168695</v>
      </c>
      <c r="I14" s="98">
        <v>377802</v>
      </c>
      <c r="J14" s="97">
        <f>I14/$D14*100</f>
        <v>64.64463604646586</v>
      </c>
      <c r="K14" s="98">
        <v>2819</v>
      </c>
      <c r="L14" s="124">
        <f>K14/$D14*100</f>
        <v>0.48235114958361064</v>
      </c>
    </row>
    <row r="15" spans="1:12" s="100" customFormat="1" ht="13.5" customHeight="1">
      <c r="A15" s="133"/>
      <c r="B15" s="101">
        <v>44</v>
      </c>
      <c r="C15" s="101" t="s">
        <v>32</v>
      </c>
      <c r="D15" s="116">
        <v>174144</v>
      </c>
      <c r="E15" s="101">
        <v>4236</v>
      </c>
      <c r="F15" s="102">
        <f t="shared" si="2"/>
        <v>2.4324696802646084</v>
      </c>
      <c r="G15" s="103">
        <v>56798</v>
      </c>
      <c r="H15" s="102">
        <f t="shared" si="2"/>
        <v>32.61553656743844</v>
      </c>
      <c r="I15" s="103">
        <v>113110</v>
      </c>
      <c r="J15" s="102">
        <f>I15/$D15*100</f>
        <v>64.95199375229696</v>
      </c>
      <c r="K15" s="103">
        <v>956</v>
      </c>
      <c r="L15" s="125">
        <f>K15/$D15*100</f>
        <v>0.5489709665564131</v>
      </c>
    </row>
    <row r="16" spans="1:12" s="100" customFormat="1" ht="13.5" customHeight="1">
      <c r="A16" s="133"/>
      <c r="B16" s="101">
        <v>67</v>
      </c>
      <c r="C16" s="101" t="s">
        <v>50</v>
      </c>
      <c r="D16" s="117">
        <v>176411</v>
      </c>
      <c r="E16" s="101">
        <v>0</v>
      </c>
      <c r="F16" s="102">
        <f t="shared" si="2"/>
        <v>0</v>
      </c>
      <c r="G16" s="103">
        <v>29206</v>
      </c>
      <c r="H16" s="102">
        <f t="shared" si="2"/>
        <v>16.555656960166885</v>
      </c>
      <c r="I16" s="103">
        <v>147205</v>
      </c>
      <c r="J16" s="102">
        <f>I16/$D16*100</f>
        <v>83.44434303983311</v>
      </c>
      <c r="K16" s="103">
        <v>357</v>
      </c>
      <c r="L16" s="125">
        <f>K16/$D16*100</f>
        <v>0.20236833304045665</v>
      </c>
    </row>
    <row r="17" spans="1:12" s="100" customFormat="1" ht="13.5" customHeight="1" thickBot="1">
      <c r="A17" s="133"/>
      <c r="B17" s="104">
        <v>53</v>
      </c>
      <c r="C17" s="104" t="s">
        <v>39</v>
      </c>
      <c r="D17" s="114">
        <v>353922</v>
      </c>
      <c r="E17" s="104">
        <v>1771</v>
      </c>
      <c r="F17" s="105">
        <f t="shared" si="2"/>
        <v>0.5003927419035833</v>
      </c>
      <c r="G17" s="106">
        <v>151050</v>
      </c>
      <c r="H17" s="105">
        <f t="shared" si="2"/>
        <v>42.678895349822845</v>
      </c>
      <c r="I17" s="106">
        <v>201101</v>
      </c>
      <c r="J17" s="105">
        <f>I17/$D17*100</f>
        <v>56.820711908273566</v>
      </c>
      <c r="K17" s="106">
        <v>691</v>
      </c>
      <c r="L17" s="126">
        <f>K17/$D17*100</f>
        <v>0.1952407592633405</v>
      </c>
    </row>
    <row r="18" spans="1:12" s="9" customFormat="1" ht="13.5" customHeight="1" thickTop="1">
      <c r="A18" s="133"/>
      <c r="B18" s="91"/>
      <c r="C18" s="92" t="s">
        <v>74</v>
      </c>
      <c r="D18" s="85">
        <v>1288906</v>
      </c>
      <c r="E18" s="85">
        <f>SUM(E14:E17)</f>
        <v>35455</v>
      </c>
      <c r="F18" s="86">
        <f t="shared" si="2"/>
        <v>2.7507824465088997</v>
      </c>
      <c r="G18" s="87">
        <f>SUM(G14:G17)</f>
        <v>414233</v>
      </c>
      <c r="H18" s="86">
        <f t="shared" si="2"/>
        <v>32.13834057720268</v>
      </c>
      <c r="I18" s="87">
        <f>SUM(I14:I17)</f>
        <v>839218</v>
      </c>
      <c r="J18" s="86">
        <f>I18/$D18*100</f>
        <v>65.11087697628842</v>
      </c>
      <c r="K18" s="87">
        <f>SUM(K14:K17)</f>
        <v>4823</v>
      </c>
      <c r="L18" s="127">
        <f>K18/$D18*100</f>
        <v>0.3741933081233232</v>
      </c>
    </row>
    <row r="19" spans="1:12" s="9" customFormat="1" ht="13.5" customHeight="1">
      <c r="A19" s="133"/>
      <c r="B19" s="93"/>
      <c r="C19" s="94"/>
      <c r="D19" s="88"/>
      <c r="E19" s="88"/>
      <c r="F19" s="89"/>
      <c r="G19" s="90"/>
      <c r="H19" s="89"/>
      <c r="I19" s="90"/>
      <c r="J19" s="89"/>
      <c r="K19" s="90"/>
      <c r="L19" s="128"/>
    </row>
    <row r="20" spans="1:12" s="100" customFormat="1" ht="13.5" customHeight="1">
      <c r="A20" s="133" t="s">
        <v>69</v>
      </c>
      <c r="B20" s="95">
        <v>14</v>
      </c>
      <c r="C20" s="95" t="s">
        <v>11</v>
      </c>
      <c r="D20" s="95">
        <v>345076</v>
      </c>
      <c r="E20" s="95">
        <v>3495</v>
      </c>
      <c r="F20" s="97">
        <f t="shared" si="2"/>
        <v>1.0128203642096234</v>
      </c>
      <c r="G20" s="98">
        <v>203645</v>
      </c>
      <c r="H20" s="97">
        <f t="shared" si="2"/>
        <v>59.01453592831724</v>
      </c>
      <c r="I20" s="98">
        <v>137936</v>
      </c>
      <c r="J20" s="97">
        <f aca="true" t="shared" si="3" ref="J20:J33">I20/$D20*100</f>
        <v>39.97264370747314</v>
      </c>
      <c r="K20" s="98">
        <v>0</v>
      </c>
      <c r="L20" s="124">
        <f aca="true" t="shared" si="4" ref="L20:L33">K20/$D20*100</f>
        <v>0</v>
      </c>
    </row>
    <row r="21" spans="1:12" s="100" customFormat="1" ht="13.5" customHeight="1">
      <c r="A21" s="133"/>
      <c r="B21" s="101">
        <v>5</v>
      </c>
      <c r="C21" s="101" t="s">
        <v>6</v>
      </c>
      <c r="D21" s="101">
        <v>374845</v>
      </c>
      <c r="E21" s="101">
        <v>91346</v>
      </c>
      <c r="F21" s="102">
        <f t="shared" si="2"/>
        <v>24.369005855753713</v>
      </c>
      <c r="G21" s="103">
        <v>179613</v>
      </c>
      <c r="H21" s="102">
        <f t="shared" si="2"/>
        <v>47.91660553028585</v>
      </c>
      <c r="I21" s="103">
        <v>103886</v>
      </c>
      <c r="J21" s="102">
        <f t="shared" si="3"/>
        <v>27.714388613960438</v>
      </c>
      <c r="K21" s="103">
        <v>2687</v>
      </c>
      <c r="L21" s="125">
        <f t="shared" si="4"/>
        <v>0.7168296229108031</v>
      </c>
    </row>
    <row r="22" spans="1:12" s="100" customFormat="1" ht="13.5" customHeight="1">
      <c r="A22" s="133"/>
      <c r="B22" s="101">
        <v>45</v>
      </c>
      <c r="C22" s="101" t="s">
        <v>33</v>
      </c>
      <c r="D22" s="101">
        <v>608109</v>
      </c>
      <c r="E22" s="101">
        <v>0</v>
      </c>
      <c r="F22" s="102">
        <f t="shared" si="2"/>
        <v>0</v>
      </c>
      <c r="G22" s="103">
        <v>213037</v>
      </c>
      <c r="H22" s="102">
        <f t="shared" si="2"/>
        <v>35.03269972981818</v>
      </c>
      <c r="I22" s="103">
        <v>395072</v>
      </c>
      <c r="J22" s="102">
        <f t="shared" si="3"/>
        <v>64.96730027018182</v>
      </c>
      <c r="K22" s="103">
        <v>5269</v>
      </c>
      <c r="L22" s="125">
        <f t="shared" si="4"/>
        <v>0.866456506974901</v>
      </c>
    </row>
    <row r="23" spans="1:12" s="100" customFormat="1" ht="13.5" customHeight="1">
      <c r="A23" s="133"/>
      <c r="B23" s="101">
        <v>55</v>
      </c>
      <c r="C23" s="101" t="s">
        <v>41</v>
      </c>
      <c r="D23" s="101">
        <v>34625</v>
      </c>
      <c r="E23" s="101">
        <v>0</v>
      </c>
      <c r="F23" s="102">
        <f t="shared" si="2"/>
        <v>0</v>
      </c>
      <c r="G23" s="103">
        <v>20726</v>
      </c>
      <c r="H23" s="102">
        <f t="shared" si="2"/>
        <v>59.85848375451263</v>
      </c>
      <c r="I23" s="103">
        <v>13899</v>
      </c>
      <c r="J23" s="102">
        <f t="shared" si="3"/>
        <v>40.14151624548737</v>
      </c>
      <c r="K23" s="103">
        <v>1455</v>
      </c>
      <c r="L23" s="125">
        <f t="shared" si="4"/>
        <v>4.202166064981949</v>
      </c>
    </row>
    <row r="24" spans="1:12" s="100" customFormat="1" ht="13.5" customHeight="1">
      <c r="A24" s="133"/>
      <c r="B24" s="101">
        <v>65</v>
      </c>
      <c r="C24" s="101" t="s">
        <v>48</v>
      </c>
      <c r="D24" s="101">
        <v>20110</v>
      </c>
      <c r="E24" s="101">
        <v>0</v>
      </c>
      <c r="F24" s="102">
        <f t="shared" si="2"/>
        <v>0</v>
      </c>
      <c r="G24" s="103">
        <v>13650</v>
      </c>
      <c r="H24" s="102">
        <f t="shared" si="2"/>
        <v>67.87667826951765</v>
      </c>
      <c r="I24" s="103">
        <v>6460</v>
      </c>
      <c r="J24" s="102">
        <f t="shared" si="3"/>
        <v>32.123321730482346</v>
      </c>
      <c r="K24" s="103">
        <v>0</v>
      </c>
      <c r="L24" s="125">
        <f t="shared" si="4"/>
        <v>0</v>
      </c>
    </row>
    <row r="25" spans="1:12" s="100" customFormat="1" ht="13.5" customHeight="1">
      <c r="A25" s="133"/>
      <c r="B25" s="101">
        <v>17</v>
      </c>
      <c r="C25" s="101" t="s">
        <v>13</v>
      </c>
      <c r="D25" s="101">
        <v>117118</v>
      </c>
      <c r="E25" s="101">
        <v>51021</v>
      </c>
      <c r="F25" s="102">
        <f t="shared" si="2"/>
        <v>43.56375621168394</v>
      </c>
      <c r="G25" s="103">
        <v>32318</v>
      </c>
      <c r="H25" s="102">
        <f t="shared" si="2"/>
        <v>27.594391980737377</v>
      </c>
      <c r="I25" s="103">
        <v>33779</v>
      </c>
      <c r="J25" s="102">
        <f t="shared" si="3"/>
        <v>28.841851807578685</v>
      </c>
      <c r="K25" s="103">
        <v>580</v>
      </c>
      <c r="L25" s="125">
        <f t="shared" si="4"/>
        <v>0.49522703598080564</v>
      </c>
    </row>
    <row r="26" spans="1:12" s="100" customFormat="1" ht="13.5" customHeight="1">
      <c r="A26" s="133"/>
      <c r="B26" s="101">
        <v>58</v>
      </c>
      <c r="C26" s="101" t="s">
        <v>44</v>
      </c>
      <c r="D26" s="101">
        <v>290037</v>
      </c>
      <c r="E26" s="101">
        <v>0</v>
      </c>
      <c r="F26" s="102">
        <f t="shared" si="2"/>
        <v>0</v>
      </c>
      <c r="G26" s="103">
        <v>167751</v>
      </c>
      <c r="H26" s="102">
        <f t="shared" si="2"/>
        <v>57.83779310915504</v>
      </c>
      <c r="I26" s="103">
        <v>122286</v>
      </c>
      <c r="J26" s="102">
        <f t="shared" si="3"/>
        <v>42.16220689084496</v>
      </c>
      <c r="K26" s="103">
        <v>1302</v>
      </c>
      <c r="L26" s="125">
        <f t="shared" si="4"/>
        <v>0.4489082427414433</v>
      </c>
    </row>
    <row r="27" spans="1:12" s="100" customFormat="1" ht="13.5" customHeight="1">
      <c r="A27" s="133"/>
      <c r="B27" s="101">
        <v>56</v>
      </c>
      <c r="C27" s="101" t="s">
        <v>42</v>
      </c>
      <c r="D27" s="101">
        <v>129903</v>
      </c>
      <c r="E27" s="101">
        <v>0</v>
      </c>
      <c r="F27" s="102">
        <f t="shared" si="2"/>
        <v>0</v>
      </c>
      <c r="G27" s="103">
        <v>10945</v>
      </c>
      <c r="H27" s="102">
        <f t="shared" si="2"/>
        <v>8.425517501520364</v>
      </c>
      <c r="I27" s="103">
        <v>118958</v>
      </c>
      <c r="J27" s="102">
        <f t="shared" si="3"/>
        <v>91.57448249847964</v>
      </c>
      <c r="K27" s="103">
        <v>1182</v>
      </c>
      <c r="L27" s="125">
        <f t="shared" si="4"/>
        <v>0.9099097018544605</v>
      </c>
    </row>
    <row r="28" spans="1:12" s="100" customFormat="1" ht="13.5" customHeight="1">
      <c r="A28" s="133"/>
      <c r="B28" s="101">
        <v>71</v>
      </c>
      <c r="C28" s="101" t="s">
        <v>53</v>
      </c>
      <c r="D28" s="101">
        <v>32959</v>
      </c>
      <c r="E28" s="101">
        <v>0</v>
      </c>
      <c r="F28" s="102">
        <f t="shared" si="2"/>
        <v>0</v>
      </c>
      <c r="G28" s="103">
        <v>32678</v>
      </c>
      <c r="H28" s="102">
        <f t="shared" si="2"/>
        <v>99.14742558936861</v>
      </c>
      <c r="I28" s="103">
        <v>281</v>
      </c>
      <c r="J28" s="102">
        <f t="shared" si="3"/>
        <v>0.8525744106313906</v>
      </c>
      <c r="K28" s="103">
        <v>0</v>
      </c>
      <c r="L28" s="125">
        <f t="shared" si="4"/>
        <v>0</v>
      </c>
    </row>
    <row r="29" spans="1:12" s="100" customFormat="1" ht="13.5" customHeight="1">
      <c r="A29" s="133"/>
      <c r="B29" s="101">
        <v>78</v>
      </c>
      <c r="C29" s="101" t="s">
        <v>59</v>
      </c>
      <c r="D29" s="101">
        <v>70417</v>
      </c>
      <c r="E29" s="101">
        <v>0</v>
      </c>
      <c r="F29" s="102">
        <f t="shared" si="2"/>
        <v>0</v>
      </c>
      <c r="G29" s="103">
        <v>28657</v>
      </c>
      <c r="H29" s="102">
        <f t="shared" si="2"/>
        <v>40.696138716503114</v>
      </c>
      <c r="I29" s="103">
        <v>41760</v>
      </c>
      <c r="J29" s="102">
        <f t="shared" si="3"/>
        <v>59.303861283496886</v>
      </c>
      <c r="K29" s="103">
        <v>593</v>
      </c>
      <c r="L29" s="125">
        <f t="shared" si="4"/>
        <v>0.842126191118622</v>
      </c>
    </row>
    <row r="30" spans="1:12" s="100" customFormat="1" ht="13.5" customHeight="1">
      <c r="A30" s="133"/>
      <c r="B30" s="101">
        <v>79</v>
      </c>
      <c r="C30" s="101" t="s">
        <v>60</v>
      </c>
      <c r="D30" s="101">
        <v>51560</v>
      </c>
      <c r="E30" s="101">
        <v>0</v>
      </c>
      <c r="F30" s="102">
        <f t="shared" si="2"/>
        <v>0</v>
      </c>
      <c r="G30" s="103">
        <v>0</v>
      </c>
      <c r="H30" s="102">
        <f t="shared" si="2"/>
        <v>0</v>
      </c>
      <c r="I30" s="103">
        <v>51560</v>
      </c>
      <c r="J30" s="102">
        <f t="shared" si="3"/>
        <v>100</v>
      </c>
      <c r="K30" s="103">
        <v>0</v>
      </c>
      <c r="L30" s="125">
        <f t="shared" si="4"/>
        <v>0</v>
      </c>
    </row>
    <row r="31" spans="1:12" s="100" customFormat="1" ht="13.5" customHeight="1">
      <c r="A31" s="133"/>
      <c r="B31" s="101">
        <v>80</v>
      </c>
      <c r="C31" s="101" t="s">
        <v>61</v>
      </c>
      <c r="D31" s="101">
        <v>46072</v>
      </c>
      <c r="E31" s="101">
        <v>0</v>
      </c>
      <c r="F31" s="102">
        <f t="shared" si="2"/>
        <v>0</v>
      </c>
      <c r="G31" s="103">
        <v>42398</v>
      </c>
      <c r="H31" s="102">
        <f t="shared" si="2"/>
        <v>92.02552526480292</v>
      </c>
      <c r="I31" s="103">
        <v>3674</v>
      </c>
      <c r="J31" s="102">
        <f t="shared" si="3"/>
        <v>7.9744747351970835</v>
      </c>
      <c r="K31" s="103">
        <v>0</v>
      </c>
      <c r="L31" s="125">
        <f t="shared" si="4"/>
        <v>0</v>
      </c>
    </row>
    <row r="32" spans="1:12" s="100" customFormat="1" ht="13.5" customHeight="1" thickBot="1">
      <c r="A32" s="133"/>
      <c r="B32" s="104">
        <v>85</v>
      </c>
      <c r="C32" s="104" t="s">
        <v>64</v>
      </c>
      <c r="D32" s="104">
        <v>44131</v>
      </c>
      <c r="E32" s="104">
        <v>8819</v>
      </c>
      <c r="F32" s="105">
        <f t="shared" si="2"/>
        <v>19.983684938025426</v>
      </c>
      <c r="G32" s="106">
        <v>27121</v>
      </c>
      <c r="H32" s="105">
        <f t="shared" si="2"/>
        <v>61.45566608506492</v>
      </c>
      <c r="I32" s="106">
        <v>8191</v>
      </c>
      <c r="J32" s="105">
        <f t="shared" si="3"/>
        <v>18.560648976909654</v>
      </c>
      <c r="K32" s="106">
        <v>860</v>
      </c>
      <c r="L32" s="126">
        <f t="shared" si="4"/>
        <v>1.9487435136298747</v>
      </c>
    </row>
    <row r="33" spans="1:12" s="9" customFormat="1" ht="13.5" customHeight="1" thickTop="1">
      <c r="A33" s="133"/>
      <c r="B33" s="91"/>
      <c r="C33" s="92" t="s">
        <v>74</v>
      </c>
      <c r="D33" s="85">
        <v>2164962</v>
      </c>
      <c r="E33" s="85">
        <f>SUM(E20:E32)</f>
        <v>154681</v>
      </c>
      <c r="F33" s="86">
        <f t="shared" si="2"/>
        <v>7.1447443419330225</v>
      </c>
      <c r="G33" s="87">
        <f>SUM(G20:G32)</f>
        <v>972539</v>
      </c>
      <c r="H33" s="86">
        <f t="shared" si="2"/>
        <v>44.921758441949564</v>
      </c>
      <c r="I33" s="87">
        <f>SUM(I20:I32)</f>
        <v>1037742</v>
      </c>
      <c r="J33" s="86">
        <f t="shared" si="3"/>
        <v>47.93349721611742</v>
      </c>
      <c r="K33" s="87">
        <f>SUM(K20:K32)</f>
        <v>13928</v>
      </c>
      <c r="L33" s="127">
        <f t="shared" si="4"/>
        <v>0.6433369269298953</v>
      </c>
    </row>
    <row r="34" spans="1:12" s="9" customFormat="1" ht="13.5" customHeight="1">
      <c r="A34" s="133"/>
      <c r="B34" s="93"/>
      <c r="C34" s="94"/>
      <c r="D34" s="88"/>
      <c r="E34" s="88"/>
      <c r="F34" s="89"/>
      <c r="G34" s="90"/>
      <c r="H34" s="89"/>
      <c r="I34" s="90"/>
      <c r="J34" s="89"/>
      <c r="K34" s="90"/>
      <c r="L34" s="128"/>
    </row>
    <row r="35" spans="1:12" s="100" customFormat="1" ht="13.5" customHeight="1">
      <c r="A35" s="133" t="s">
        <v>78</v>
      </c>
      <c r="B35" s="95">
        <v>35</v>
      </c>
      <c r="C35" s="95" t="s">
        <v>26</v>
      </c>
      <c r="D35" s="95">
        <v>614774</v>
      </c>
      <c r="E35" s="96">
        <v>26004</v>
      </c>
      <c r="F35" s="97">
        <f t="shared" si="2"/>
        <v>4.229847065750992</v>
      </c>
      <c r="G35" s="98">
        <v>124650</v>
      </c>
      <c r="H35" s="97">
        <f t="shared" si="2"/>
        <v>20.275743606593643</v>
      </c>
      <c r="I35" s="98">
        <v>464120</v>
      </c>
      <c r="J35" s="97">
        <f aca="true" t="shared" si="5" ref="J35:J43">I35/$D35*100</f>
        <v>75.49440932765536</v>
      </c>
      <c r="K35" s="98">
        <v>6561</v>
      </c>
      <c r="L35" s="124">
        <f aca="true" t="shared" si="6" ref="L35:L43">K35/$D35*100</f>
        <v>1.067221450484243</v>
      </c>
    </row>
    <row r="36" spans="1:12" s="100" customFormat="1" ht="13.5" customHeight="1">
      <c r="A36" s="133"/>
      <c r="B36" s="101">
        <v>29</v>
      </c>
      <c r="C36" s="101" t="s">
        <v>22</v>
      </c>
      <c r="D36" s="101">
        <v>356239</v>
      </c>
      <c r="E36" s="101">
        <v>3808</v>
      </c>
      <c r="F36" s="102">
        <f t="shared" si="2"/>
        <v>1.0689452867316604</v>
      </c>
      <c r="G36" s="103">
        <v>135541</v>
      </c>
      <c r="H36" s="102">
        <f t="shared" si="2"/>
        <v>38.04777129960504</v>
      </c>
      <c r="I36" s="103">
        <v>216890</v>
      </c>
      <c r="J36" s="102">
        <f t="shared" si="5"/>
        <v>60.8832834136633</v>
      </c>
      <c r="K36" s="103">
        <v>1945</v>
      </c>
      <c r="L36" s="125">
        <f t="shared" si="6"/>
        <v>0.5459817706651995</v>
      </c>
    </row>
    <row r="37" spans="1:12" s="100" customFormat="1" ht="13.5" customHeight="1">
      <c r="A37" s="133"/>
      <c r="B37" s="101">
        <v>25</v>
      </c>
      <c r="C37" s="101" t="s">
        <v>19</v>
      </c>
      <c r="D37" s="101">
        <v>188349</v>
      </c>
      <c r="E37" s="101">
        <v>1202</v>
      </c>
      <c r="F37" s="102">
        <f t="shared" si="2"/>
        <v>0.6381770012052095</v>
      </c>
      <c r="G37" s="103">
        <v>44334</v>
      </c>
      <c r="H37" s="102">
        <f t="shared" si="2"/>
        <v>23.538218944618766</v>
      </c>
      <c r="I37" s="103">
        <v>142813</v>
      </c>
      <c r="J37" s="102">
        <f t="shared" si="5"/>
        <v>75.82360405417602</v>
      </c>
      <c r="K37" s="103">
        <v>62</v>
      </c>
      <c r="L37" s="125">
        <f t="shared" si="6"/>
        <v>0.032917615702764545</v>
      </c>
    </row>
    <row r="38" spans="1:12" s="100" customFormat="1" ht="13.5" customHeight="1">
      <c r="A38" s="133"/>
      <c r="B38" s="101">
        <v>59</v>
      </c>
      <c r="C38" s="101" t="s">
        <v>45</v>
      </c>
      <c r="D38" s="101">
        <v>226511</v>
      </c>
      <c r="E38" s="101">
        <v>481</v>
      </c>
      <c r="F38" s="102">
        <f t="shared" si="2"/>
        <v>0.2123517180181095</v>
      </c>
      <c r="G38" s="103">
        <v>70563</v>
      </c>
      <c r="H38" s="102">
        <f t="shared" si="2"/>
        <v>31.152129477155633</v>
      </c>
      <c r="I38" s="103">
        <v>155467</v>
      </c>
      <c r="J38" s="102">
        <f t="shared" si="5"/>
        <v>68.63551880482626</v>
      </c>
      <c r="K38" s="103">
        <v>128</v>
      </c>
      <c r="L38" s="125">
        <f t="shared" si="6"/>
        <v>0.056509396894632045</v>
      </c>
    </row>
    <row r="39" spans="1:12" s="100" customFormat="1" ht="13.5" customHeight="1">
      <c r="A39" s="133"/>
      <c r="B39" s="101">
        <v>66</v>
      </c>
      <c r="C39" s="101" t="s">
        <v>49</v>
      </c>
      <c r="D39" s="101">
        <v>143242</v>
      </c>
      <c r="E39" s="101">
        <v>12380</v>
      </c>
      <c r="F39" s="102">
        <f t="shared" si="2"/>
        <v>8.642716521690566</v>
      </c>
      <c r="G39" s="103">
        <v>28723</v>
      </c>
      <c r="H39" s="102">
        <f t="shared" si="2"/>
        <v>20.052079697295486</v>
      </c>
      <c r="I39" s="103">
        <v>102139</v>
      </c>
      <c r="J39" s="102">
        <f t="shared" si="5"/>
        <v>71.30520378101394</v>
      </c>
      <c r="K39" s="103">
        <v>1299</v>
      </c>
      <c r="L39" s="125">
        <f t="shared" si="6"/>
        <v>0.9068569274374834</v>
      </c>
    </row>
    <row r="40" spans="1:12" s="100" customFormat="1" ht="13.5" customHeight="1">
      <c r="A40" s="133"/>
      <c r="B40" s="101">
        <v>64</v>
      </c>
      <c r="C40" s="101" t="s">
        <v>47</v>
      </c>
      <c r="D40" s="101">
        <v>110815</v>
      </c>
      <c r="E40" s="101">
        <v>10062</v>
      </c>
      <c r="F40" s="102">
        <f t="shared" si="2"/>
        <v>9.079998195190182</v>
      </c>
      <c r="G40" s="103">
        <v>0</v>
      </c>
      <c r="H40" s="102">
        <f t="shared" si="2"/>
        <v>0</v>
      </c>
      <c r="I40" s="103">
        <v>100753</v>
      </c>
      <c r="J40" s="102">
        <f t="shared" si="5"/>
        <v>90.92000180480981</v>
      </c>
      <c r="K40" s="103">
        <v>669</v>
      </c>
      <c r="L40" s="125">
        <f t="shared" si="6"/>
        <v>0.60370888417633</v>
      </c>
    </row>
    <row r="41" spans="1:12" s="100" customFormat="1" ht="13.5" customHeight="1">
      <c r="A41" s="133"/>
      <c r="B41" s="101">
        <v>88</v>
      </c>
      <c r="C41" s="101" t="s">
        <v>67</v>
      </c>
      <c r="D41" s="101">
        <v>86746</v>
      </c>
      <c r="E41" s="101">
        <v>0</v>
      </c>
      <c r="F41" s="102">
        <f t="shared" si="2"/>
        <v>0</v>
      </c>
      <c r="G41" s="103">
        <v>56945</v>
      </c>
      <c r="H41" s="102">
        <f t="shared" si="2"/>
        <v>65.64567818689046</v>
      </c>
      <c r="I41" s="103">
        <v>29801</v>
      </c>
      <c r="J41" s="102">
        <f t="shared" si="5"/>
        <v>34.35432181310954</v>
      </c>
      <c r="K41" s="103">
        <v>393</v>
      </c>
      <c r="L41" s="125">
        <f t="shared" si="6"/>
        <v>0.4530468263666336</v>
      </c>
    </row>
    <row r="42" spans="1:12" s="100" customFormat="1" ht="13.5" customHeight="1" thickBot="1">
      <c r="A42" s="133"/>
      <c r="B42" s="104">
        <v>52</v>
      </c>
      <c r="C42" s="104" t="s">
        <v>38</v>
      </c>
      <c r="D42" s="104">
        <v>63182</v>
      </c>
      <c r="E42" s="104">
        <v>1785</v>
      </c>
      <c r="F42" s="105">
        <f t="shared" si="2"/>
        <v>2.825171726124529</v>
      </c>
      <c r="G42" s="106">
        <v>5233</v>
      </c>
      <c r="H42" s="105">
        <f t="shared" si="2"/>
        <v>8.282422208856953</v>
      </c>
      <c r="I42" s="106">
        <v>56164</v>
      </c>
      <c r="J42" s="105">
        <f t="shared" si="5"/>
        <v>88.89240606501852</v>
      </c>
      <c r="K42" s="106">
        <v>63</v>
      </c>
      <c r="L42" s="126">
        <f t="shared" si="6"/>
        <v>0.0997119432749834</v>
      </c>
    </row>
    <row r="43" spans="1:12" s="9" customFormat="1" ht="13.5" customHeight="1" thickTop="1">
      <c r="A43" s="133"/>
      <c r="B43" s="91"/>
      <c r="C43" s="92" t="s">
        <v>74</v>
      </c>
      <c r="D43" s="85">
        <v>1789858</v>
      </c>
      <c r="E43" s="85">
        <f>SUM(E35:E42)</f>
        <v>55722</v>
      </c>
      <c r="F43" s="86">
        <f t="shared" si="2"/>
        <v>3.113207863417098</v>
      </c>
      <c r="G43" s="87">
        <f>SUM(G35:G42)</f>
        <v>465989</v>
      </c>
      <c r="H43" s="86">
        <f t="shared" si="2"/>
        <v>26.034970371951292</v>
      </c>
      <c r="I43" s="87">
        <f>SUM(I35:I42)</f>
        <v>1268147</v>
      </c>
      <c r="J43" s="86">
        <f t="shared" si="5"/>
        <v>70.85182176463161</v>
      </c>
      <c r="K43" s="87">
        <f>SUM(K35:K42)</f>
        <v>11120</v>
      </c>
      <c r="L43" s="127">
        <f t="shared" si="6"/>
        <v>0.6212783360467702</v>
      </c>
    </row>
    <row r="44" spans="1:12" s="9" customFormat="1" ht="13.5" customHeight="1">
      <c r="A44" s="133"/>
      <c r="B44" s="93"/>
      <c r="C44" s="94"/>
      <c r="D44" s="88"/>
      <c r="E44" s="88"/>
      <c r="F44" s="89"/>
      <c r="G44" s="90"/>
      <c r="H44" s="89"/>
      <c r="I44" s="90"/>
      <c r="J44" s="89"/>
      <c r="K44" s="90"/>
      <c r="L44" s="128"/>
    </row>
    <row r="45" spans="1:12" s="100" customFormat="1" ht="13.5" customHeight="1">
      <c r="A45" s="133" t="s">
        <v>79</v>
      </c>
      <c r="B45" s="95">
        <v>70</v>
      </c>
      <c r="C45" s="95" t="s">
        <v>52</v>
      </c>
      <c r="D45" s="95">
        <v>1044050</v>
      </c>
      <c r="E45" s="95">
        <v>86388</v>
      </c>
      <c r="F45" s="97">
        <f t="shared" si="2"/>
        <v>8.274316364158803</v>
      </c>
      <c r="G45" s="98">
        <v>466067</v>
      </c>
      <c r="H45" s="97">
        <f t="shared" si="2"/>
        <v>44.6402950050285</v>
      </c>
      <c r="I45" s="98">
        <v>491595</v>
      </c>
      <c r="J45" s="97">
        <f>I45/$D45*100</f>
        <v>47.0853886308127</v>
      </c>
      <c r="K45" s="98">
        <v>1697</v>
      </c>
      <c r="L45" s="124">
        <f>K45/$D45*100</f>
        <v>0.16254010823236434</v>
      </c>
    </row>
    <row r="46" spans="1:12" s="100" customFormat="1" ht="13.5" customHeight="1">
      <c r="A46" s="133"/>
      <c r="B46" s="101">
        <v>83</v>
      </c>
      <c r="C46" s="101" t="s">
        <v>63</v>
      </c>
      <c r="D46" s="101">
        <v>125610</v>
      </c>
      <c r="E46" s="101">
        <v>0</v>
      </c>
      <c r="F46" s="102">
        <f t="shared" si="2"/>
        <v>0</v>
      </c>
      <c r="G46" s="103">
        <v>31776</v>
      </c>
      <c r="H46" s="102">
        <f t="shared" si="2"/>
        <v>25.29734893718653</v>
      </c>
      <c r="I46" s="103">
        <v>93834</v>
      </c>
      <c r="J46" s="102">
        <f>I46/$D46*100</f>
        <v>74.70265106281347</v>
      </c>
      <c r="K46" s="103">
        <v>476</v>
      </c>
      <c r="L46" s="125">
        <f>K46/$D46*100</f>
        <v>0.37895072048403794</v>
      </c>
    </row>
    <row r="47" spans="1:12" s="100" customFormat="1" ht="13.5" customHeight="1" thickBot="1">
      <c r="A47" s="133"/>
      <c r="B47" s="104">
        <v>76</v>
      </c>
      <c r="C47" s="104" t="s">
        <v>58</v>
      </c>
      <c r="D47" s="104">
        <v>97680</v>
      </c>
      <c r="E47" s="104">
        <v>0</v>
      </c>
      <c r="F47" s="105">
        <f t="shared" si="2"/>
        <v>0</v>
      </c>
      <c r="G47" s="106">
        <v>35925</v>
      </c>
      <c r="H47" s="105">
        <f t="shared" si="2"/>
        <v>36.77825552825553</v>
      </c>
      <c r="I47" s="106">
        <v>61755</v>
      </c>
      <c r="J47" s="105">
        <f>I47/$D47*100</f>
        <v>63.221744471744465</v>
      </c>
      <c r="K47" s="106">
        <v>268</v>
      </c>
      <c r="L47" s="126">
        <f>K47/$D47*100</f>
        <v>0.27436527436527436</v>
      </c>
    </row>
    <row r="48" spans="1:12" s="9" customFormat="1" ht="13.5" customHeight="1" thickTop="1">
      <c r="A48" s="133"/>
      <c r="B48" s="91"/>
      <c r="C48" s="92" t="s">
        <v>74</v>
      </c>
      <c r="D48" s="85">
        <v>1267340</v>
      </c>
      <c r="E48" s="85">
        <f>SUM(E45:E47)</f>
        <v>86388</v>
      </c>
      <c r="F48" s="86">
        <f t="shared" si="2"/>
        <v>6.8164817649565235</v>
      </c>
      <c r="G48" s="87">
        <f>SUM(G45:G47)</f>
        <v>533768</v>
      </c>
      <c r="H48" s="86">
        <f t="shared" si="2"/>
        <v>42.11719033566367</v>
      </c>
      <c r="I48" s="87">
        <f>SUM(I45:I47)</f>
        <v>647184</v>
      </c>
      <c r="J48" s="86">
        <f>I48/$D48*100</f>
        <v>51.06632789937981</v>
      </c>
      <c r="K48" s="87">
        <f>SUM(K45:K47)</f>
        <v>2441</v>
      </c>
      <c r="L48" s="127">
        <f>K48/$D48*100</f>
        <v>0.1926081398835356</v>
      </c>
    </row>
    <row r="49" spans="1:12" s="9" customFormat="1" ht="13.5" customHeight="1">
      <c r="A49" s="133"/>
      <c r="B49" s="93"/>
      <c r="C49" s="94"/>
      <c r="D49" s="88"/>
      <c r="E49" s="88"/>
      <c r="F49" s="89"/>
      <c r="G49" s="90"/>
      <c r="H49" s="89"/>
      <c r="I49" s="90"/>
      <c r="J49" s="89"/>
      <c r="K49" s="90"/>
      <c r="L49" s="128"/>
    </row>
    <row r="50" spans="1:12" s="100" customFormat="1" ht="13.5" customHeight="1" thickBot="1">
      <c r="A50" s="133" t="s">
        <v>70</v>
      </c>
      <c r="B50" s="107">
        <v>20</v>
      </c>
      <c r="C50" s="107" t="s">
        <v>15</v>
      </c>
      <c r="D50" s="107">
        <v>92566</v>
      </c>
      <c r="E50" s="107">
        <v>4018</v>
      </c>
      <c r="F50" s="108">
        <f t="shared" si="2"/>
        <v>4.340686645204503</v>
      </c>
      <c r="G50" s="109">
        <v>31309</v>
      </c>
      <c r="H50" s="108">
        <f t="shared" si="2"/>
        <v>33.82343409027072</v>
      </c>
      <c r="I50" s="109">
        <v>57239</v>
      </c>
      <c r="J50" s="108">
        <f>I50/$D50*100</f>
        <v>61.83587926452477</v>
      </c>
      <c r="K50" s="109">
        <v>209</v>
      </c>
      <c r="L50" s="129">
        <f>K50/$D50*100</f>
        <v>0.22578484540760105</v>
      </c>
    </row>
    <row r="51" spans="1:12" s="9" customFormat="1" ht="13.5" customHeight="1" thickTop="1">
      <c r="A51" s="133"/>
      <c r="B51" s="91"/>
      <c r="C51" s="92" t="s">
        <v>74</v>
      </c>
      <c r="D51" s="85">
        <v>92566</v>
      </c>
      <c r="E51" s="85">
        <f>SUM(E50)</f>
        <v>4018</v>
      </c>
      <c r="F51" s="86">
        <f t="shared" si="2"/>
        <v>4.340686645204503</v>
      </c>
      <c r="G51" s="87">
        <f>SUM(G50)</f>
        <v>31309</v>
      </c>
      <c r="H51" s="86">
        <f t="shared" si="2"/>
        <v>33.82343409027072</v>
      </c>
      <c r="I51" s="87">
        <f>SUM(I50)</f>
        <v>57239</v>
      </c>
      <c r="J51" s="86">
        <f>I51/$D51*100</f>
        <v>61.83587926452477</v>
      </c>
      <c r="K51" s="87">
        <f>SUM(K50)</f>
        <v>209</v>
      </c>
      <c r="L51" s="127">
        <f>K51/$D51*100</f>
        <v>0.22578484540760105</v>
      </c>
    </row>
    <row r="52" spans="1:12" s="9" customFormat="1" ht="13.5" customHeight="1">
      <c r="A52" s="133"/>
      <c r="B52" s="93"/>
      <c r="C52" s="94"/>
      <c r="D52" s="88"/>
      <c r="E52" s="88"/>
      <c r="F52" s="89"/>
      <c r="G52" s="90"/>
      <c r="H52" s="89"/>
      <c r="I52" s="90"/>
      <c r="J52" s="89"/>
      <c r="K52" s="90"/>
      <c r="L52" s="128"/>
    </row>
    <row r="53" spans="1:12" s="100" customFormat="1" ht="13.5" customHeight="1">
      <c r="A53" s="133" t="s">
        <v>71</v>
      </c>
      <c r="B53" s="95">
        <v>4</v>
      </c>
      <c r="C53" s="95" t="s">
        <v>5</v>
      </c>
      <c r="D53" s="95">
        <v>1299807</v>
      </c>
      <c r="E53" s="95">
        <v>103175</v>
      </c>
      <c r="F53" s="97">
        <f t="shared" si="2"/>
        <v>7.937716907202377</v>
      </c>
      <c r="G53" s="98">
        <v>857974</v>
      </c>
      <c r="H53" s="97">
        <f t="shared" si="2"/>
        <v>66.00779961948197</v>
      </c>
      <c r="I53" s="98">
        <v>338658</v>
      </c>
      <c r="J53" s="97">
        <f aca="true" t="shared" si="7" ref="J53:J63">I53/$D53*100</f>
        <v>26.054483473315653</v>
      </c>
      <c r="K53" s="98">
        <v>2165</v>
      </c>
      <c r="L53" s="124">
        <f aca="true" t="shared" si="8" ref="L53:L63">K53/$D53*100</f>
        <v>0.16656318976586523</v>
      </c>
    </row>
    <row r="54" spans="1:12" s="100" customFormat="1" ht="13.5" customHeight="1">
      <c r="A54" s="133"/>
      <c r="B54" s="101">
        <v>41</v>
      </c>
      <c r="C54" s="101" t="s">
        <v>30</v>
      </c>
      <c r="D54" s="101">
        <v>113036</v>
      </c>
      <c r="E54" s="101">
        <v>690</v>
      </c>
      <c r="F54" s="102">
        <f t="shared" si="2"/>
        <v>0.6104249973459782</v>
      </c>
      <c r="G54" s="103">
        <v>1081</v>
      </c>
      <c r="H54" s="102">
        <f t="shared" si="2"/>
        <v>0.9563324958420325</v>
      </c>
      <c r="I54" s="103">
        <v>111265</v>
      </c>
      <c r="J54" s="102">
        <f t="shared" si="7"/>
        <v>98.433242506812</v>
      </c>
      <c r="K54" s="103">
        <v>567</v>
      </c>
      <c r="L54" s="125">
        <f t="shared" si="8"/>
        <v>0.5016101065147387</v>
      </c>
    </row>
    <row r="55" spans="1:12" s="100" customFormat="1" ht="13.5" customHeight="1">
      <c r="A55" s="133"/>
      <c r="B55" s="101">
        <v>47</v>
      </c>
      <c r="C55" s="101" t="s">
        <v>35</v>
      </c>
      <c r="D55" s="101">
        <v>102440</v>
      </c>
      <c r="E55" s="101">
        <v>4942</v>
      </c>
      <c r="F55" s="102">
        <f t="shared" si="2"/>
        <v>4.824287387739164</v>
      </c>
      <c r="G55" s="103">
        <v>40746</v>
      </c>
      <c r="H55" s="102">
        <f t="shared" si="2"/>
        <v>39.77547832877782</v>
      </c>
      <c r="I55" s="103">
        <v>56752</v>
      </c>
      <c r="J55" s="102">
        <f t="shared" si="7"/>
        <v>55.400234283483016</v>
      </c>
      <c r="K55" s="103">
        <v>1056</v>
      </c>
      <c r="L55" s="125">
        <f t="shared" si="8"/>
        <v>1.0308473252635688</v>
      </c>
    </row>
    <row r="56" spans="1:12" s="100" customFormat="1" ht="13.5" customHeight="1">
      <c r="A56" s="133"/>
      <c r="B56" s="101">
        <v>19</v>
      </c>
      <c r="C56" s="101" t="s">
        <v>177</v>
      </c>
      <c r="D56" s="101">
        <v>121296</v>
      </c>
      <c r="E56" s="101">
        <v>5572</v>
      </c>
      <c r="F56" s="102">
        <f t="shared" si="2"/>
        <v>4.593721144967682</v>
      </c>
      <c r="G56" s="103">
        <v>54132</v>
      </c>
      <c r="H56" s="102">
        <f t="shared" si="2"/>
        <v>44.628017411950935</v>
      </c>
      <c r="I56" s="103">
        <v>61592</v>
      </c>
      <c r="J56" s="102">
        <f t="shared" si="7"/>
        <v>50.778261443081384</v>
      </c>
      <c r="K56" s="103">
        <v>509</v>
      </c>
      <c r="L56" s="125">
        <f t="shared" si="8"/>
        <v>0.4196346128479092</v>
      </c>
    </row>
    <row r="57" spans="1:12" s="100" customFormat="1" ht="13.5" customHeight="1">
      <c r="A57" s="133"/>
      <c r="B57" s="101">
        <v>46</v>
      </c>
      <c r="C57" s="101" t="s">
        <v>34</v>
      </c>
      <c r="D57" s="101">
        <v>580840</v>
      </c>
      <c r="E57" s="101">
        <v>8887</v>
      </c>
      <c r="F57" s="102">
        <f t="shared" si="2"/>
        <v>1.5300254803388198</v>
      </c>
      <c r="G57" s="103">
        <v>196604</v>
      </c>
      <c r="H57" s="102">
        <f t="shared" si="2"/>
        <v>33.84821981957165</v>
      </c>
      <c r="I57" s="103">
        <v>375349</v>
      </c>
      <c r="J57" s="102">
        <f t="shared" si="7"/>
        <v>64.62175470008953</v>
      </c>
      <c r="K57" s="103">
        <v>1175</v>
      </c>
      <c r="L57" s="125">
        <f t="shared" si="8"/>
        <v>0.20229323049376766</v>
      </c>
    </row>
    <row r="58" spans="1:12" s="100" customFormat="1" ht="13.5" customHeight="1">
      <c r="A58" s="133"/>
      <c r="B58" s="101">
        <v>34</v>
      </c>
      <c r="C58" s="101" t="s">
        <v>25</v>
      </c>
      <c r="D58" s="101">
        <v>384230</v>
      </c>
      <c r="E58" s="101">
        <v>0</v>
      </c>
      <c r="F58" s="102">
        <f t="shared" si="2"/>
        <v>0</v>
      </c>
      <c r="G58" s="103">
        <v>154609</v>
      </c>
      <c r="H58" s="102">
        <f t="shared" si="2"/>
        <v>40.23865913645473</v>
      </c>
      <c r="I58" s="103">
        <v>229621</v>
      </c>
      <c r="J58" s="102">
        <f t="shared" si="7"/>
        <v>59.76134086354528</v>
      </c>
      <c r="K58" s="103">
        <v>384</v>
      </c>
      <c r="L58" s="125">
        <f t="shared" si="8"/>
        <v>0.09994014002030034</v>
      </c>
    </row>
    <row r="59" spans="1:12" s="100" customFormat="1" ht="13.5" customHeight="1">
      <c r="A59" s="133"/>
      <c r="B59" s="101">
        <v>51</v>
      </c>
      <c r="C59" s="101" t="s">
        <v>37</v>
      </c>
      <c r="D59" s="101">
        <v>117754</v>
      </c>
      <c r="E59" s="101">
        <v>0</v>
      </c>
      <c r="F59" s="102">
        <f t="shared" si="2"/>
        <v>0</v>
      </c>
      <c r="G59" s="103">
        <v>92415</v>
      </c>
      <c r="H59" s="102">
        <f t="shared" si="2"/>
        <v>78.48141039794827</v>
      </c>
      <c r="I59" s="103">
        <v>25339</v>
      </c>
      <c r="J59" s="102">
        <f t="shared" si="7"/>
        <v>21.518589602051737</v>
      </c>
      <c r="K59" s="103">
        <v>0</v>
      </c>
      <c r="L59" s="125">
        <f t="shared" si="8"/>
        <v>0</v>
      </c>
    </row>
    <row r="60" spans="1:12" s="100" customFormat="1" ht="13.5" customHeight="1">
      <c r="A60" s="133"/>
      <c r="B60" s="101">
        <v>73</v>
      </c>
      <c r="C60" s="101" t="s">
        <v>55</v>
      </c>
      <c r="D60" s="101">
        <v>79147</v>
      </c>
      <c r="E60" s="101">
        <v>0</v>
      </c>
      <c r="F60" s="102">
        <f t="shared" si="2"/>
        <v>0</v>
      </c>
      <c r="G60" s="103">
        <v>40903</v>
      </c>
      <c r="H60" s="102">
        <f t="shared" si="2"/>
        <v>51.679785715188196</v>
      </c>
      <c r="I60" s="103">
        <v>38244</v>
      </c>
      <c r="J60" s="102">
        <f t="shared" si="7"/>
        <v>48.320214284811804</v>
      </c>
      <c r="K60" s="103">
        <v>0</v>
      </c>
      <c r="L60" s="125">
        <f t="shared" si="8"/>
        <v>0</v>
      </c>
    </row>
    <row r="61" spans="1:12" s="100" customFormat="1" ht="13.5" customHeight="1">
      <c r="A61" s="133"/>
      <c r="B61" s="112">
        <v>69</v>
      </c>
      <c r="C61" s="112" t="s">
        <v>178</v>
      </c>
      <c r="D61" s="110">
        <v>410831</v>
      </c>
      <c r="E61" s="101">
        <v>0</v>
      </c>
      <c r="F61" s="102">
        <f t="shared" si="2"/>
        <v>0</v>
      </c>
      <c r="G61" s="103">
        <v>129082</v>
      </c>
      <c r="H61" s="102">
        <f t="shared" si="2"/>
        <v>31.41973220131879</v>
      </c>
      <c r="I61" s="111">
        <v>281749</v>
      </c>
      <c r="J61" s="102">
        <f t="shared" si="7"/>
        <v>68.5802677986812</v>
      </c>
      <c r="K61" s="111">
        <v>291</v>
      </c>
      <c r="L61" s="125">
        <f t="shared" si="8"/>
        <v>0.07083204529356353</v>
      </c>
    </row>
    <row r="62" spans="1:12" s="100" customFormat="1" ht="13.5" customHeight="1" thickBot="1">
      <c r="A62" s="133"/>
      <c r="B62" s="113">
        <v>32</v>
      </c>
      <c r="C62" s="113" t="s">
        <v>23</v>
      </c>
      <c r="D62" s="104">
        <v>75444</v>
      </c>
      <c r="E62" s="101">
        <v>0</v>
      </c>
      <c r="F62" s="105">
        <f t="shared" si="2"/>
        <v>0</v>
      </c>
      <c r="G62" s="103">
        <v>53439</v>
      </c>
      <c r="H62" s="105">
        <f t="shared" si="2"/>
        <v>70.83267059010657</v>
      </c>
      <c r="I62" s="106">
        <v>22005</v>
      </c>
      <c r="J62" s="105">
        <f t="shared" si="7"/>
        <v>29.167329409893433</v>
      </c>
      <c r="K62" s="106">
        <v>0</v>
      </c>
      <c r="L62" s="126">
        <f t="shared" si="8"/>
        <v>0</v>
      </c>
    </row>
    <row r="63" spans="1:12" s="9" customFormat="1" ht="13.5" customHeight="1" thickTop="1">
      <c r="A63" s="133"/>
      <c r="B63" s="91"/>
      <c r="C63" s="92" t="s">
        <v>74</v>
      </c>
      <c r="D63" s="85">
        <v>3284825</v>
      </c>
      <c r="E63" s="85">
        <f>SUM(E53:E62)</f>
        <v>123266</v>
      </c>
      <c r="F63" s="86">
        <f t="shared" si="2"/>
        <v>3.752589559565578</v>
      </c>
      <c r="G63" s="87">
        <f>SUM(G53:G62)</f>
        <v>1620985</v>
      </c>
      <c r="H63" s="86">
        <f t="shared" si="2"/>
        <v>49.34768214440648</v>
      </c>
      <c r="I63" s="87">
        <f>SUM(I53:I62)</f>
        <v>1540574</v>
      </c>
      <c r="J63" s="86">
        <f t="shared" si="7"/>
        <v>46.899728296027945</v>
      </c>
      <c r="K63" s="87">
        <f>SUM(K53:K62)</f>
        <v>6147</v>
      </c>
      <c r="L63" s="127">
        <f t="shared" si="8"/>
        <v>0.18713325671839445</v>
      </c>
    </row>
    <row r="64" spans="1:12" s="9" customFormat="1" ht="13.5" customHeight="1">
      <c r="A64" s="133"/>
      <c r="B64" s="93"/>
      <c r="C64" s="94"/>
      <c r="D64" s="88"/>
      <c r="E64" s="88"/>
      <c r="F64" s="89"/>
      <c r="G64" s="90"/>
      <c r="H64" s="89"/>
      <c r="I64" s="90"/>
      <c r="J64" s="89"/>
      <c r="K64" s="90"/>
      <c r="L64" s="128"/>
    </row>
    <row r="65" spans="1:12" s="100" customFormat="1" ht="13.5" customHeight="1">
      <c r="A65" s="133" t="s">
        <v>80</v>
      </c>
      <c r="B65" s="95">
        <v>9</v>
      </c>
      <c r="C65" s="95" t="s">
        <v>8</v>
      </c>
      <c r="D65" s="95">
        <v>353696</v>
      </c>
      <c r="E65" s="101">
        <v>25446</v>
      </c>
      <c r="F65" s="97">
        <f t="shared" si="2"/>
        <v>7.194313760969873</v>
      </c>
      <c r="G65" s="98">
        <v>123173</v>
      </c>
      <c r="H65" s="97">
        <f t="shared" si="2"/>
        <v>34.82453858680901</v>
      </c>
      <c r="I65" s="98">
        <v>205077</v>
      </c>
      <c r="J65" s="97">
        <f>I65/$D65*100</f>
        <v>57.98114765222112</v>
      </c>
      <c r="K65" s="98">
        <v>459</v>
      </c>
      <c r="L65" s="124">
        <f>K65/$D65*100</f>
        <v>0.1297724599656202</v>
      </c>
    </row>
    <row r="66" spans="1:12" s="100" customFormat="1" ht="13.5" customHeight="1">
      <c r="A66" s="133"/>
      <c r="B66" s="101">
        <v>22</v>
      </c>
      <c r="C66" s="101" t="s">
        <v>17</v>
      </c>
      <c r="D66" s="101">
        <v>93772</v>
      </c>
      <c r="E66" s="101">
        <v>3624</v>
      </c>
      <c r="F66" s="102">
        <f t="shared" si="2"/>
        <v>3.86469308535597</v>
      </c>
      <c r="G66" s="103">
        <v>59234</v>
      </c>
      <c r="H66" s="102">
        <f t="shared" si="2"/>
        <v>63.16810988354733</v>
      </c>
      <c r="I66" s="103">
        <v>30914</v>
      </c>
      <c r="J66" s="102">
        <f>I66/$D66*100</f>
        <v>32.9671970310967</v>
      </c>
      <c r="K66" s="103">
        <v>271</v>
      </c>
      <c r="L66" s="125">
        <f>K66/$D66*100</f>
        <v>0.2889988482702726</v>
      </c>
    </row>
    <row r="67" spans="1:12" s="100" customFormat="1" ht="13.5" customHeight="1">
      <c r="A67" s="133"/>
      <c r="B67" s="101">
        <v>74</v>
      </c>
      <c r="C67" s="101" t="s">
        <v>56</v>
      </c>
      <c r="D67" s="101">
        <v>125899</v>
      </c>
      <c r="E67" s="101">
        <v>3673</v>
      </c>
      <c r="F67" s="102">
        <f t="shared" si="2"/>
        <v>2.9174179302456733</v>
      </c>
      <c r="G67" s="103">
        <v>16054</v>
      </c>
      <c r="H67" s="102">
        <f t="shared" si="2"/>
        <v>12.751491274751983</v>
      </c>
      <c r="I67" s="103">
        <v>106172</v>
      </c>
      <c r="J67" s="102">
        <f>I67/$D67*100</f>
        <v>84.33109079500234</v>
      </c>
      <c r="K67" s="103">
        <v>144</v>
      </c>
      <c r="L67" s="125">
        <f>K67/$D67*100</f>
        <v>0.11437739775534356</v>
      </c>
    </row>
    <row r="68" spans="1:12" s="100" customFormat="1" ht="13.5" customHeight="1" thickBot="1">
      <c r="A68" s="133"/>
      <c r="B68" s="104">
        <v>63</v>
      </c>
      <c r="C68" s="104" t="s">
        <v>46</v>
      </c>
      <c r="D68" s="104">
        <v>201164</v>
      </c>
      <c r="E68" s="104">
        <v>34393</v>
      </c>
      <c r="F68" s="105">
        <f t="shared" si="2"/>
        <v>17.096995486269908</v>
      </c>
      <c r="G68" s="106">
        <v>106991</v>
      </c>
      <c r="H68" s="105">
        <f t="shared" si="2"/>
        <v>53.18595772603448</v>
      </c>
      <c r="I68" s="106">
        <v>59780</v>
      </c>
      <c r="J68" s="105">
        <f>I68/$D68*100</f>
        <v>29.71704678769561</v>
      </c>
      <c r="K68" s="106">
        <v>85</v>
      </c>
      <c r="L68" s="126">
        <f>K68/$D68*100</f>
        <v>0.04225408124714164</v>
      </c>
    </row>
    <row r="69" spans="1:12" s="9" customFormat="1" ht="13.5" customHeight="1" thickTop="1">
      <c r="A69" s="133"/>
      <c r="B69" s="91"/>
      <c r="C69" s="92" t="s">
        <v>74</v>
      </c>
      <c r="D69" s="85">
        <v>774531</v>
      </c>
      <c r="E69" s="85">
        <f>SUM(E65:E68)</f>
        <v>67136</v>
      </c>
      <c r="F69" s="86">
        <f t="shared" si="2"/>
        <v>8.667955188365605</v>
      </c>
      <c r="G69" s="87">
        <f>SUM(G65:G68)</f>
        <v>305452</v>
      </c>
      <c r="H69" s="86">
        <f t="shared" si="2"/>
        <v>39.437027052500156</v>
      </c>
      <c r="I69" s="87">
        <f>SUM(I65:I68)</f>
        <v>401943</v>
      </c>
      <c r="J69" s="86">
        <f>I69/$D69*100</f>
        <v>51.895017759134234</v>
      </c>
      <c r="K69" s="87">
        <f>SUM(K65:K68)</f>
        <v>959</v>
      </c>
      <c r="L69" s="127">
        <f>K69/$D69*100</f>
        <v>0.12381686465745077</v>
      </c>
    </row>
    <row r="70" spans="1:12" s="9" customFormat="1" ht="13.5" customHeight="1">
      <c r="A70" s="133"/>
      <c r="B70" s="93"/>
      <c r="C70" s="94"/>
      <c r="D70" s="88"/>
      <c r="E70" s="88"/>
      <c r="F70" s="89"/>
      <c r="G70" s="90"/>
      <c r="H70" s="89"/>
      <c r="I70" s="90"/>
      <c r="J70" s="89"/>
      <c r="K70" s="90"/>
      <c r="L70" s="128"/>
    </row>
    <row r="71" spans="1:12" s="100" customFormat="1" ht="13.5" customHeight="1">
      <c r="A71" s="133" t="s">
        <v>72</v>
      </c>
      <c r="B71" s="95">
        <v>57</v>
      </c>
      <c r="C71" s="95" t="s">
        <v>43</v>
      </c>
      <c r="D71" s="95">
        <v>1426503</v>
      </c>
      <c r="E71" s="95">
        <v>104070</v>
      </c>
      <c r="F71" s="97">
        <f aca="true" t="shared" si="9" ref="F71:H90">E71/$D71*100</f>
        <v>7.295463101023973</v>
      </c>
      <c r="G71" s="98">
        <v>523665</v>
      </c>
      <c r="H71" s="97">
        <f t="shared" si="9"/>
        <v>36.70970197749321</v>
      </c>
      <c r="I71" s="98">
        <v>798768</v>
      </c>
      <c r="J71" s="97">
        <f aca="true" t="shared" si="10" ref="J71:J80">I71/$D71*100</f>
        <v>55.99483492148282</v>
      </c>
      <c r="K71" s="98">
        <v>8435</v>
      </c>
      <c r="L71" s="124">
        <f aca="true" t="shared" si="11" ref="L71:L80">K71/$D71*100</f>
        <v>0.5913061521777382</v>
      </c>
    </row>
    <row r="72" spans="1:12" s="100" customFormat="1" ht="13.5" customHeight="1">
      <c r="A72" s="133"/>
      <c r="B72" s="101">
        <v>1</v>
      </c>
      <c r="C72" s="101" t="s">
        <v>2</v>
      </c>
      <c r="D72" s="101">
        <v>1848173</v>
      </c>
      <c r="E72" s="101">
        <v>233616</v>
      </c>
      <c r="F72" s="102">
        <f t="shared" si="9"/>
        <v>12.640375116398737</v>
      </c>
      <c r="G72" s="103">
        <v>911909</v>
      </c>
      <c r="H72" s="102">
        <f t="shared" si="9"/>
        <v>49.341106054465676</v>
      </c>
      <c r="I72" s="103">
        <v>702648</v>
      </c>
      <c r="J72" s="102">
        <f t="shared" si="10"/>
        <v>38.01851882913559</v>
      </c>
      <c r="K72" s="103">
        <v>23596</v>
      </c>
      <c r="L72" s="125">
        <f t="shared" si="11"/>
        <v>1.2767203070275348</v>
      </c>
    </row>
    <row r="73" spans="1:12" s="100" customFormat="1" ht="13.5" customHeight="1">
      <c r="A73" s="133"/>
      <c r="B73" s="101">
        <v>10</v>
      </c>
      <c r="C73" s="101" t="s">
        <v>9</v>
      </c>
      <c r="D73" s="101">
        <v>418627</v>
      </c>
      <c r="E73" s="101">
        <v>12199</v>
      </c>
      <c r="F73" s="102">
        <f t="shared" si="9"/>
        <v>2.9140499776650812</v>
      </c>
      <c r="G73" s="103">
        <v>193903</v>
      </c>
      <c r="H73" s="102">
        <f t="shared" si="9"/>
        <v>46.31879931299223</v>
      </c>
      <c r="I73" s="103">
        <v>212525</v>
      </c>
      <c r="J73" s="102">
        <f t="shared" si="10"/>
        <v>50.76715070934269</v>
      </c>
      <c r="K73" s="103">
        <v>2083</v>
      </c>
      <c r="L73" s="125">
        <f t="shared" si="11"/>
        <v>0.49757899036612546</v>
      </c>
    </row>
    <row r="74" spans="1:12" s="100" customFormat="1" ht="13.5" customHeight="1">
      <c r="A74" s="133"/>
      <c r="B74" s="101">
        <v>26</v>
      </c>
      <c r="C74" s="101" t="s">
        <v>20</v>
      </c>
      <c r="D74" s="101">
        <v>41897</v>
      </c>
      <c r="E74" s="101">
        <v>0</v>
      </c>
      <c r="F74" s="102">
        <f t="shared" si="9"/>
        <v>0</v>
      </c>
      <c r="G74" s="103">
        <v>7912</v>
      </c>
      <c r="H74" s="102">
        <f t="shared" si="9"/>
        <v>18.88440699811442</v>
      </c>
      <c r="I74" s="103">
        <v>33985</v>
      </c>
      <c r="J74" s="102">
        <f t="shared" si="10"/>
        <v>81.11559300188557</v>
      </c>
      <c r="K74" s="103">
        <v>1293</v>
      </c>
      <c r="L74" s="125">
        <f t="shared" si="11"/>
        <v>3.0861398190801252</v>
      </c>
    </row>
    <row r="75" spans="1:12" s="100" customFormat="1" ht="13.5" customHeight="1">
      <c r="A75" s="133"/>
      <c r="B75" s="101">
        <v>15</v>
      </c>
      <c r="C75" s="101" t="s">
        <v>12</v>
      </c>
      <c r="D75" s="101">
        <v>88134</v>
      </c>
      <c r="E75" s="101">
        <v>1235</v>
      </c>
      <c r="F75" s="102">
        <f t="shared" si="9"/>
        <v>1.4012753307463635</v>
      </c>
      <c r="G75" s="103">
        <v>4794</v>
      </c>
      <c r="H75" s="102">
        <f t="shared" si="9"/>
        <v>5.439444482265641</v>
      </c>
      <c r="I75" s="103">
        <v>82105</v>
      </c>
      <c r="J75" s="102">
        <f t="shared" si="10"/>
        <v>93.15928018698798</v>
      </c>
      <c r="K75" s="103">
        <v>638</v>
      </c>
      <c r="L75" s="125">
        <f t="shared" si="11"/>
        <v>0.723897701227676</v>
      </c>
    </row>
    <row r="76" spans="1:12" s="100" customFormat="1" ht="13.5" customHeight="1">
      <c r="A76" s="133"/>
      <c r="B76" s="101">
        <v>87</v>
      </c>
      <c r="C76" s="101" t="s">
        <v>66</v>
      </c>
      <c r="D76" s="101">
        <v>48216</v>
      </c>
      <c r="E76" s="101">
        <v>5763</v>
      </c>
      <c r="F76" s="102">
        <f t="shared" si="9"/>
        <v>11.952463912394226</v>
      </c>
      <c r="G76" s="103">
        <v>18954</v>
      </c>
      <c r="H76" s="102">
        <f t="shared" si="9"/>
        <v>39.31060228969637</v>
      </c>
      <c r="I76" s="103">
        <v>23499</v>
      </c>
      <c r="J76" s="102">
        <f t="shared" si="10"/>
        <v>48.73693379790941</v>
      </c>
      <c r="K76" s="103">
        <v>272</v>
      </c>
      <c r="L76" s="125">
        <f t="shared" si="11"/>
        <v>0.5641280902604944</v>
      </c>
    </row>
    <row r="77" spans="1:12" s="100" customFormat="1" ht="13.5" customHeight="1">
      <c r="A77" s="133"/>
      <c r="B77" s="101">
        <v>81</v>
      </c>
      <c r="C77" s="101" t="s">
        <v>62</v>
      </c>
      <c r="D77" s="101">
        <v>222220</v>
      </c>
      <c r="E77" s="101">
        <v>1321</v>
      </c>
      <c r="F77" s="102">
        <f t="shared" si="9"/>
        <v>0.5944559445594456</v>
      </c>
      <c r="G77" s="103">
        <v>131927</v>
      </c>
      <c r="H77" s="102">
        <f t="shared" si="9"/>
        <v>59.36774367743678</v>
      </c>
      <c r="I77" s="103">
        <v>88972</v>
      </c>
      <c r="J77" s="102">
        <f t="shared" si="10"/>
        <v>40.03780037800378</v>
      </c>
      <c r="K77" s="103">
        <v>984</v>
      </c>
      <c r="L77" s="125">
        <f t="shared" si="11"/>
        <v>0.44280442804428044</v>
      </c>
    </row>
    <row r="78" spans="1:12" s="100" customFormat="1" ht="13.5" customHeight="1">
      <c r="A78" s="133"/>
      <c r="B78" s="101">
        <v>54</v>
      </c>
      <c r="C78" s="101" t="s">
        <v>40</v>
      </c>
      <c r="D78" s="101">
        <v>154536</v>
      </c>
      <c r="E78" s="101">
        <v>11596</v>
      </c>
      <c r="F78" s="102">
        <f t="shared" si="9"/>
        <v>7.503753170782213</v>
      </c>
      <c r="G78" s="103">
        <v>109824</v>
      </c>
      <c r="H78" s="102">
        <f t="shared" si="9"/>
        <v>71.06693585960554</v>
      </c>
      <c r="I78" s="103">
        <v>33116</v>
      </c>
      <c r="J78" s="102">
        <f t="shared" si="10"/>
        <v>21.42931096961226</v>
      </c>
      <c r="K78" s="103">
        <v>154</v>
      </c>
      <c r="L78" s="125">
        <f t="shared" si="11"/>
        <v>0.0996531552518507</v>
      </c>
    </row>
    <row r="79" spans="1:12" s="100" customFormat="1" ht="13.5" customHeight="1" thickBot="1">
      <c r="A79" s="133"/>
      <c r="B79" s="104">
        <v>75</v>
      </c>
      <c r="C79" s="104" t="s">
        <v>57</v>
      </c>
      <c r="D79" s="104">
        <v>85559</v>
      </c>
      <c r="E79" s="104">
        <v>90</v>
      </c>
      <c r="F79" s="105">
        <f t="shared" si="9"/>
        <v>0.10519057024976916</v>
      </c>
      <c r="G79" s="106">
        <v>25155</v>
      </c>
      <c r="H79" s="105">
        <f t="shared" si="9"/>
        <v>29.40076438481048</v>
      </c>
      <c r="I79" s="106">
        <v>60314</v>
      </c>
      <c r="J79" s="105">
        <f t="shared" si="10"/>
        <v>70.49404504493975</v>
      </c>
      <c r="K79" s="106">
        <v>207</v>
      </c>
      <c r="L79" s="126">
        <f t="shared" si="11"/>
        <v>0.2419383115744691</v>
      </c>
    </row>
    <row r="80" spans="1:12" s="9" customFormat="1" ht="13.5" customHeight="1" thickTop="1">
      <c r="A80" s="133"/>
      <c r="B80" s="91"/>
      <c r="C80" s="92" t="s">
        <v>74</v>
      </c>
      <c r="D80" s="85">
        <v>4333865</v>
      </c>
      <c r="E80" s="85">
        <f>SUM(E71:E79)</f>
        <v>369890</v>
      </c>
      <c r="F80" s="86">
        <f t="shared" si="9"/>
        <v>8.534875913301407</v>
      </c>
      <c r="G80" s="87">
        <f>SUM(G71:G79)</f>
        <v>1928043</v>
      </c>
      <c r="H80" s="86">
        <f t="shared" si="9"/>
        <v>44.48784168403954</v>
      </c>
      <c r="I80" s="87">
        <f>SUM(I71:I79)</f>
        <v>2035932</v>
      </c>
      <c r="J80" s="86">
        <f t="shared" si="10"/>
        <v>46.97728240265906</v>
      </c>
      <c r="K80" s="87">
        <f>SUM(K71:K79)</f>
        <v>37662</v>
      </c>
      <c r="L80" s="127">
        <f t="shared" si="11"/>
        <v>0.869016455288755</v>
      </c>
    </row>
    <row r="81" spans="1:12" s="9" customFormat="1" ht="13.5" customHeight="1">
      <c r="A81" s="133"/>
      <c r="B81" s="93"/>
      <c r="C81" s="94"/>
      <c r="D81" s="88"/>
      <c r="E81" s="88"/>
      <c r="F81" s="89"/>
      <c r="G81" s="90"/>
      <c r="H81" s="89"/>
      <c r="I81" s="90"/>
      <c r="J81" s="89"/>
      <c r="K81" s="90"/>
      <c r="L81" s="128"/>
    </row>
    <row r="82" spans="1:12" s="100" customFormat="1" ht="13.5" customHeight="1">
      <c r="A82" s="133" t="s">
        <v>73</v>
      </c>
      <c r="B82" s="95">
        <v>2</v>
      </c>
      <c r="C82" s="95" t="s">
        <v>3</v>
      </c>
      <c r="D82" s="95">
        <v>252207</v>
      </c>
      <c r="E82" s="101">
        <v>8375</v>
      </c>
      <c r="F82" s="97">
        <f t="shared" si="9"/>
        <v>3.32068499288283</v>
      </c>
      <c r="G82" s="99">
        <v>166002</v>
      </c>
      <c r="H82" s="97">
        <f t="shared" si="9"/>
        <v>65.8197433060938</v>
      </c>
      <c r="I82" s="98">
        <v>77830</v>
      </c>
      <c r="J82" s="97">
        <f aca="true" t="shared" si="12" ref="J82:J88">I82/$D82*100</f>
        <v>30.859571701023363</v>
      </c>
      <c r="K82" s="98">
        <v>444</v>
      </c>
      <c r="L82" s="124">
        <f aca="true" t="shared" si="13" ref="L82:L88">K82/$D82*100</f>
        <v>0.17604586708537034</v>
      </c>
    </row>
    <row r="83" spans="1:12" s="100" customFormat="1" ht="13.5" customHeight="1">
      <c r="A83" s="133"/>
      <c r="B83" s="101">
        <v>69</v>
      </c>
      <c r="C83" s="101" t="s">
        <v>51</v>
      </c>
      <c r="D83" s="101">
        <v>59602</v>
      </c>
      <c r="E83" s="101">
        <v>0</v>
      </c>
      <c r="F83" s="102">
        <f t="shared" si="9"/>
        <v>0</v>
      </c>
      <c r="G83" s="103">
        <v>18797</v>
      </c>
      <c r="H83" s="102">
        <f t="shared" si="9"/>
        <v>31.537532297573907</v>
      </c>
      <c r="I83" s="103">
        <v>40805</v>
      </c>
      <c r="J83" s="102">
        <f t="shared" si="12"/>
        <v>68.46246770242608</v>
      </c>
      <c r="K83" s="103">
        <v>0</v>
      </c>
      <c r="L83" s="125">
        <f t="shared" si="13"/>
        <v>0</v>
      </c>
    </row>
    <row r="84" spans="1:12" s="100" customFormat="1" ht="13.5" customHeight="1">
      <c r="A84" s="133"/>
      <c r="B84" s="101">
        <v>27</v>
      </c>
      <c r="C84" s="101" t="s">
        <v>21</v>
      </c>
      <c r="D84" s="101">
        <v>214684</v>
      </c>
      <c r="E84" s="101">
        <v>1442</v>
      </c>
      <c r="F84" s="102">
        <f t="shared" si="9"/>
        <v>0.6716848950084776</v>
      </c>
      <c r="G84" s="103">
        <v>106838</v>
      </c>
      <c r="H84" s="102">
        <f t="shared" si="9"/>
        <v>49.76523634737568</v>
      </c>
      <c r="I84" s="103">
        <v>106404</v>
      </c>
      <c r="J84" s="102">
        <f t="shared" si="12"/>
        <v>49.56307875761585</v>
      </c>
      <c r="K84" s="103">
        <v>1046</v>
      </c>
      <c r="L84" s="125">
        <f t="shared" si="13"/>
        <v>0.4872277393750815</v>
      </c>
    </row>
    <row r="85" spans="1:12" s="100" customFormat="1" ht="13.5" customHeight="1">
      <c r="A85" s="133"/>
      <c r="B85" s="101">
        <v>21</v>
      </c>
      <c r="C85" s="101" t="s">
        <v>16</v>
      </c>
      <c r="D85" s="101">
        <v>104246</v>
      </c>
      <c r="E85" s="101">
        <v>5932</v>
      </c>
      <c r="F85" s="102">
        <f t="shared" si="9"/>
        <v>5.690386201868656</v>
      </c>
      <c r="G85" s="103">
        <v>0</v>
      </c>
      <c r="H85" s="102">
        <f t="shared" si="9"/>
        <v>0</v>
      </c>
      <c r="I85" s="103">
        <v>98314</v>
      </c>
      <c r="J85" s="102">
        <f t="shared" si="12"/>
        <v>94.30961379813134</v>
      </c>
      <c r="K85" s="103">
        <v>193</v>
      </c>
      <c r="L85" s="125">
        <f t="shared" si="13"/>
        <v>0.18513899813901732</v>
      </c>
    </row>
    <row r="86" spans="1:12" s="100" customFormat="1" ht="13.5" customHeight="1">
      <c r="A86" s="133"/>
      <c r="B86" s="101">
        <v>40</v>
      </c>
      <c r="C86" s="101" t="s">
        <v>29</v>
      </c>
      <c r="D86" s="101">
        <v>55435</v>
      </c>
      <c r="E86" s="101">
        <v>55</v>
      </c>
      <c r="F86" s="102">
        <f t="shared" si="9"/>
        <v>0.09921529719491295</v>
      </c>
      <c r="G86" s="103">
        <v>0</v>
      </c>
      <c r="H86" s="102">
        <f t="shared" si="9"/>
        <v>0</v>
      </c>
      <c r="I86" s="103">
        <v>55380</v>
      </c>
      <c r="J86" s="102">
        <f t="shared" si="12"/>
        <v>99.90078470280508</v>
      </c>
      <c r="K86" s="103">
        <v>0</v>
      </c>
      <c r="L86" s="125">
        <f t="shared" si="13"/>
        <v>0</v>
      </c>
    </row>
    <row r="87" spans="1:12" s="100" customFormat="1" ht="13.5" customHeight="1" thickBot="1">
      <c r="A87" s="133"/>
      <c r="B87" s="104">
        <v>23</v>
      </c>
      <c r="C87" s="104" t="s">
        <v>18</v>
      </c>
      <c r="D87" s="104">
        <v>33197</v>
      </c>
      <c r="E87" s="104">
        <v>2900</v>
      </c>
      <c r="F87" s="105">
        <f t="shared" si="9"/>
        <v>8.735729132150496</v>
      </c>
      <c r="G87" s="106">
        <v>26359</v>
      </c>
      <c r="H87" s="105">
        <f t="shared" si="9"/>
        <v>79.40175317046722</v>
      </c>
      <c r="I87" s="106">
        <v>3938</v>
      </c>
      <c r="J87" s="105">
        <f t="shared" si="12"/>
        <v>11.862517697382295</v>
      </c>
      <c r="K87" s="106">
        <v>0</v>
      </c>
      <c r="L87" s="126">
        <f t="shared" si="13"/>
        <v>0</v>
      </c>
    </row>
    <row r="88" spans="1:12" s="9" customFormat="1" ht="13.5" customHeight="1" thickTop="1">
      <c r="A88" s="133"/>
      <c r="B88" s="91"/>
      <c r="C88" s="92" t="s">
        <v>74</v>
      </c>
      <c r="D88" s="85">
        <v>719371</v>
      </c>
      <c r="E88" s="85">
        <f>+SUM(E82:E87)</f>
        <v>18704</v>
      </c>
      <c r="F88" s="86">
        <f t="shared" si="9"/>
        <v>2.6000492096567696</v>
      </c>
      <c r="G88" s="87">
        <f>+SUM(G82:G87)</f>
        <v>317996</v>
      </c>
      <c r="H88" s="86">
        <f t="shared" si="9"/>
        <v>44.2047288534011</v>
      </c>
      <c r="I88" s="87">
        <f>+SUM(I82:I87)</f>
        <v>382671</v>
      </c>
      <c r="J88" s="86">
        <f t="shared" si="12"/>
        <v>53.19522193694214</v>
      </c>
      <c r="K88" s="87">
        <f>+SUM(K82:K87)</f>
        <v>1683</v>
      </c>
      <c r="L88" s="127">
        <f t="shared" si="13"/>
        <v>0.23395438515036054</v>
      </c>
    </row>
    <row r="89" spans="1:12" s="9" customFormat="1" ht="13.5" customHeight="1">
      <c r="A89" s="133"/>
      <c r="B89" s="93"/>
      <c r="C89" s="94"/>
      <c r="D89" s="88"/>
      <c r="E89" s="88"/>
      <c r="F89" s="89"/>
      <c r="G89" s="90"/>
      <c r="H89" s="90"/>
      <c r="I89" s="90"/>
      <c r="J89" s="90"/>
      <c r="K89" s="90"/>
      <c r="L89" s="128"/>
    </row>
    <row r="90" spans="1:12" s="9" customFormat="1" ht="13.5" customHeight="1">
      <c r="A90" s="80" t="s">
        <v>176</v>
      </c>
      <c r="B90" s="83"/>
      <c r="C90" s="84" t="s">
        <v>74</v>
      </c>
      <c r="D90" s="26">
        <v>17604071</v>
      </c>
      <c r="E90" s="26">
        <f>+E12+E18+E33+E43+E48+E51+E63+E69+E80+E88</f>
        <v>1112798</v>
      </c>
      <c r="F90" s="40">
        <f t="shared" si="9"/>
        <v>6.321253759996765</v>
      </c>
      <c r="G90" s="26">
        <f>+G12+G18+G33+G43+G48+G51+G63+G69+G80+G88</f>
        <v>7134061</v>
      </c>
      <c r="H90" s="40">
        <f t="shared" si="9"/>
        <v>40.52506377644126</v>
      </c>
      <c r="I90" s="26">
        <f>+I12+I18+I33+I43+I48+I51+I63+I69+I80+I88</f>
        <v>9357212</v>
      </c>
      <c r="J90" s="40">
        <f>I90/$D90*100</f>
        <v>53.15368246356198</v>
      </c>
      <c r="K90" s="26">
        <f>+K12+K18+K33+K43+K48+K51+K63+K69+K80+K88</f>
        <v>88742</v>
      </c>
      <c r="L90" s="130">
        <f>K90/$D90*100</f>
        <v>0.5040993074840473</v>
      </c>
    </row>
    <row r="91" spans="6:12" s="9" customFormat="1" ht="13.5" customHeight="1">
      <c r="F91" s="41"/>
      <c r="G91" s="79"/>
      <c r="H91" s="41"/>
      <c r="I91" s="41"/>
      <c r="J91" s="41"/>
      <c r="K91" s="41"/>
      <c r="L91" s="131"/>
    </row>
    <row r="92" spans="6:12" s="9" customFormat="1" ht="13.5" customHeight="1">
      <c r="F92" s="41"/>
      <c r="G92" s="79"/>
      <c r="H92" s="41"/>
      <c r="I92" s="41"/>
      <c r="J92" s="41"/>
      <c r="K92" s="41"/>
      <c r="L92" s="131"/>
    </row>
    <row r="93" spans="6:12" s="9" customFormat="1" ht="13.5" customHeight="1">
      <c r="F93" s="41"/>
      <c r="G93" s="79"/>
      <c r="H93" s="41"/>
      <c r="I93" s="41"/>
      <c r="J93" s="41"/>
      <c r="K93" s="41"/>
      <c r="L93" s="131"/>
    </row>
    <row r="94" spans="6:12" s="9" customFormat="1" ht="13.5" customHeight="1">
      <c r="F94" s="41"/>
      <c r="G94" s="79"/>
      <c r="H94" s="41"/>
      <c r="I94" s="41"/>
      <c r="J94" s="41"/>
      <c r="K94" s="41"/>
      <c r="L94" s="131"/>
    </row>
    <row r="95" spans="6:12" s="9" customFormat="1" ht="13.5" customHeight="1">
      <c r="F95" s="41"/>
      <c r="G95" s="79"/>
      <c r="H95" s="41"/>
      <c r="I95" s="41"/>
      <c r="J95" s="41"/>
      <c r="K95" s="41"/>
      <c r="L95" s="131"/>
    </row>
    <row r="96" spans="6:12" s="9" customFormat="1" ht="13.5" customHeight="1">
      <c r="F96" s="41"/>
      <c r="G96" s="79"/>
      <c r="H96" s="41"/>
      <c r="I96" s="41"/>
      <c r="J96" s="41"/>
      <c r="K96" s="41"/>
      <c r="L96" s="131"/>
    </row>
    <row r="97" spans="6:12" s="9" customFormat="1" ht="13.5" customHeight="1">
      <c r="F97" s="41"/>
      <c r="G97" s="79"/>
      <c r="H97" s="41"/>
      <c r="I97" s="41"/>
      <c r="J97" s="41"/>
      <c r="K97" s="41"/>
      <c r="L97" s="131"/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</sheetData>
  <sheetProtection/>
  <mergeCells count="18">
    <mergeCell ref="K3:L3"/>
    <mergeCell ref="A5:A13"/>
    <mergeCell ref="A3:A4"/>
    <mergeCell ref="A50:A52"/>
    <mergeCell ref="D3:D4"/>
    <mergeCell ref="E3:F3"/>
    <mergeCell ref="G3:H3"/>
    <mergeCell ref="I3:J3"/>
    <mergeCell ref="A53:A64"/>
    <mergeCell ref="A65:A70"/>
    <mergeCell ref="A71:A81"/>
    <mergeCell ref="A82:A89"/>
    <mergeCell ref="B3:B4"/>
    <mergeCell ref="C3:C4"/>
    <mergeCell ref="A14:A19"/>
    <mergeCell ref="A20:A34"/>
    <mergeCell ref="A35:A44"/>
    <mergeCell ref="A45:A49"/>
  </mergeCells>
  <printOptions/>
  <pageMargins left="0.7874015748031497" right="0.6692913385826772" top="0.5905511811023623" bottom="0.4724409448818898" header="0.5118110236220472" footer="0.3937007874015748"/>
  <pageSetup fitToHeight="0" fitToWidth="1" horizontalDpi="600" verticalDpi="600" orientation="portrait" pageOrder="overThenDown" paperSize="9" scale="92" r:id="rId1"/>
  <rowBreaks count="1" manualBreakCount="1">
    <brk id="52" max="11" man="1"/>
  </rowBreaks>
  <ignoredErrors>
    <ignoredError sqref="G51 G69 G43:H43 G90 G18:H18 I33 I63 I48 I12 G88 I90:J90 I8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L90"/>
  <sheetViews>
    <sheetView showZeros="0" zoomScale="75" zoomScaleNormal="75" zoomScalePageLayoutView="0" workbookViewId="0" topLeftCell="A1">
      <pane xSplit="4" ySplit="6" topLeftCell="S7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V6" sqref="V6:AL89"/>
    </sheetView>
  </sheetViews>
  <sheetFormatPr defaultColWidth="9.00390625" defaultRowHeight="13.5"/>
  <cols>
    <col min="1" max="1" width="3.625" style="61" customWidth="1"/>
    <col min="2" max="3" width="3.50390625" style="61" customWidth="1"/>
    <col min="4" max="4" width="14.125" style="61" customWidth="1"/>
    <col min="5" max="6" width="10.375" style="0" customWidth="1"/>
    <col min="7" max="7" width="3.875" style="72" customWidth="1"/>
    <col min="8" max="8" width="10.375" style="45" customWidth="1"/>
    <col min="9" max="9" width="3.875" style="68" customWidth="1"/>
    <col min="10" max="10" width="9.00390625" style="45" customWidth="1"/>
    <col min="11" max="11" width="3.875" style="68" customWidth="1"/>
    <col min="12" max="12" width="9.00390625" style="45" customWidth="1"/>
    <col min="13" max="13" width="3.375" style="68" customWidth="1"/>
    <col min="14" max="14" width="10.25390625" style="45" customWidth="1"/>
    <col min="15" max="15" width="2.875" style="68" customWidth="1"/>
    <col min="16" max="16" width="9.00390625" style="45" customWidth="1"/>
    <col min="17" max="17" width="3.125" style="68" customWidth="1"/>
    <col min="18" max="18" width="9.00390625" style="45" customWidth="1"/>
    <col min="19" max="19" width="3.50390625" style="68" customWidth="1"/>
    <col min="20" max="20" width="9.00390625" style="45" customWidth="1"/>
    <col min="21" max="21" width="9.00390625" style="68" customWidth="1"/>
    <col min="22" max="23" width="10.75390625" style="0" customWidth="1"/>
    <col min="24" max="24" width="3.625" style="72" customWidth="1"/>
    <col min="25" max="25" width="10.75390625" style="45" customWidth="1"/>
    <col min="26" max="26" width="3.375" style="68" customWidth="1"/>
    <col min="28" max="28" width="3.125" style="72" customWidth="1"/>
    <col min="29" max="29" width="9.00390625" style="45" customWidth="1"/>
    <col min="30" max="30" width="3.50390625" style="68" customWidth="1"/>
    <col min="31" max="31" width="10.25390625" style="0" customWidth="1"/>
    <col min="32" max="32" width="3.125" style="72" customWidth="1"/>
    <col min="33" max="33" width="9.00390625" style="45" customWidth="1"/>
    <col min="34" max="34" width="2.875" style="68" customWidth="1"/>
    <col min="36" max="36" width="3.375" style="72" customWidth="1"/>
    <col min="37" max="37" width="9.00390625" style="45" customWidth="1"/>
    <col min="38" max="38" width="3.00390625" style="72" customWidth="1"/>
  </cols>
  <sheetData>
    <row r="1" spans="1:38" s="44" customFormat="1" ht="13.5">
      <c r="A1" s="42" t="s">
        <v>156</v>
      </c>
      <c r="B1" s="43"/>
      <c r="C1" s="43"/>
      <c r="D1" s="43" t="s">
        <v>157</v>
      </c>
      <c r="G1" s="71"/>
      <c r="H1" s="45"/>
      <c r="I1" s="68"/>
      <c r="J1" s="45"/>
      <c r="K1" s="68"/>
      <c r="L1" s="45"/>
      <c r="M1" s="68"/>
      <c r="N1" s="45"/>
      <c r="O1" s="68"/>
      <c r="P1" s="45"/>
      <c r="Q1" s="68"/>
      <c r="R1" s="45"/>
      <c r="S1" s="68"/>
      <c r="T1" s="45"/>
      <c r="U1" s="68"/>
      <c r="X1" s="71"/>
      <c r="Y1" s="45"/>
      <c r="Z1" s="68"/>
      <c r="AB1" s="71"/>
      <c r="AC1" s="45"/>
      <c r="AD1" s="68"/>
      <c r="AF1" s="71"/>
      <c r="AG1" s="45"/>
      <c r="AH1" s="68"/>
      <c r="AJ1" s="71"/>
      <c r="AK1" s="45"/>
      <c r="AL1" s="71"/>
    </row>
    <row r="2" spans="1:5" ht="13.5">
      <c r="A2" s="46"/>
      <c r="B2" s="46"/>
      <c r="C2" s="46"/>
      <c r="D2" s="46"/>
      <c r="E2" s="45" t="s">
        <v>158</v>
      </c>
    </row>
    <row r="3" spans="1:37" ht="13.5">
      <c r="A3" s="46"/>
      <c r="B3" s="46"/>
      <c r="C3" s="46"/>
      <c r="D3" s="46"/>
      <c r="E3" s="47" t="s">
        <v>159</v>
      </c>
      <c r="F3" s="47"/>
      <c r="H3" s="48"/>
      <c r="J3" s="49"/>
      <c r="L3" s="49"/>
      <c r="M3" s="75"/>
      <c r="N3" s="49"/>
      <c r="O3" s="75"/>
      <c r="P3" s="49"/>
      <c r="Q3" s="75"/>
      <c r="R3" s="49"/>
      <c r="S3" s="75"/>
      <c r="T3" s="49"/>
      <c r="U3" s="75"/>
      <c r="V3" s="50" t="s">
        <v>160</v>
      </c>
      <c r="W3" s="50"/>
      <c r="X3" s="81"/>
      <c r="Y3" s="50"/>
      <c r="Z3" s="81"/>
      <c r="AA3" s="50"/>
      <c r="AB3" s="81"/>
      <c r="AC3" s="51"/>
      <c r="AD3" s="75"/>
      <c r="AE3" s="50"/>
      <c r="AF3" s="81"/>
      <c r="AG3" s="51"/>
      <c r="AH3" s="75"/>
      <c r="AI3" s="50"/>
      <c r="AJ3" s="81"/>
      <c r="AK3" s="51"/>
    </row>
    <row r="4" spans="1:37" ht="13.5">
      <c r="A4" s="46"/>
      <c r="B4" s="46"/>
      <c r="C4" s="46"/>
      <c r="D4" s="46"/>
      <c r="E4" s="47"/>
      <c r="F4" s="138" t="s">
        <v>169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77"/>
      <c r="V4" s="52"/>
      <c r="W4" s="138" t="s">
        <v>169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</row>
    <row r="5" spans="1:38" s="60" customFormat="1" ht="81">
      <c r="A5" s="53" t="s">
        <v>161</v>
      </c>
      <c r="B5" s="53" t="s">
        <v>162</v>
      </c>
      <c r="C5" s="53" t="s">
        <v>163</v>
      </c>
      <c r="D5" s="43" t="s">
        <v>1</v>
      </c>
      <c r="E5" s="54" t="s">
        <v>164</v>
      </c>
      <c r="F5" s="55" t="s">
        <v>175</v>
      </c>
      <c r="G5" s="73"/>
      <c r="H5" s="56" t="s">
        <v>165</v>
      </c>
      <c r="I5" s="69"/>
      <c r="J5" s="57" t="s">
        <v>166</v>
      </c>
      <c r="K5" s="69"/>
      <c r="L5" s="58" t="s">
        <v>170</v>
      </c>
      <c r="M5" s="76"/>
      <c r="N5" s="57" t="s">
        <v>171</v>
      </c>
      <c r="O5" s="69"/>
      <c r="P5" s="58" t="s">
        <v>172</v>
      </c>
      <c r="Q5" s="76"/>
      <c r="R5" s="57" t="s">
        <v>173</v>
      </c>
      <c r="S5" s="69"/>
      <c r="T5" s="57" t="s">
        <v>174</v>
      </c>
      <c r="U5" s="69"/>
      <c r="V5" s="59" t="s">
        <v>164</v>
      </c>
      <c r="W5" s="55" t="s">
        <v>175</v>
      </c>
      <c r="X5" s="73"/>
      <c r="Y5" s="56" t="s">
        <v>165</v>
      </c>
      <c r="Z5" s="69"/>
      <c r="AA5" s="57" t="s">
        <v>166</v>
      </c>
      <c r="AB5" s="69"/>
      <c r="AC5" s="58" t="s">
        <v>170</v>
      </c>
      <c r="AD5" s="76"/>
      <c r="AE5" s="57" t="s">
        <v>171</v>
      </c>
      <c r="AF5" s="69"/>
      <c r="AG5" s="58" t="s">
        <v>172</v>
      </c>
      <c r="AH5" s="76"/>
      <c r="AI5" s="57" t="s">
        <v>173</v>
      </c>
      <c r="AJ5" s="69"/>
      <c r="AK5" s="57" t="s">
        <v>174</v>
      </c>
      <c r="AL5" s="77"/>
    </row>
    <row r="6" spans="1:37" ht="13.5">
      <c r="A6" s="61">
        <v>6</v>
      </c>
      <c r="B6" s="61">
        <v>1</v>
      </c>
      <c r="C6" s="61">
        <v>1</v>
      </c>
      <c r="D6" s="62" t="s">
        <v>96</v>
      </c>
      <c r="E6" s="61">
        <v>407632</v>
      </c>
      <c r="F6" s="61">
        <f>SUM(J6,N6,R6,T6)</f>
        <v>22624</v>
      </c>
      <c r="G6" s="62"/>
      <c r="H6" s="63">
        <f>SUM(J6,L6,N6,P6,R6,T6)</f>
        <v>22624</v>
      </c>
      <c r="I6" s="70"/>
      <c r="J6" s="63">
        <v>3017</v>
      </c>
      <c r="K6" s="70"/>
      <c r="L6" s="63">
        <v>0</v>
      </c>
      <c r="M6" s="70"/>
      <c r="N6" s="63">
        <v>0</v>
      </c>
      <c r="O6" s="70"/>
      <c r="P6" s="45">
        <v>0</v>
      </c>
      <c r="R6" s="45">
        <v>19607</v>
      </c>
      <c r="T6" s="45">
        <v>0</v>
      </c>
      <c r="V6" s="61">
        <v>407632</v>
      </c>
      <c r="W6" s="61">
        <f aca="true" t="shared" si="0" ref="W6:W11">SUM(AA6,AE6,AI6,AK6)</f>
        <v>22624</v>
      </c>
      <c r="X6" s="62"/>
      <c r="Y6" s="63">
        <f aca="true" t="shared" si="1" ref="Y6:Y11">SUM(AA6,AC6,AE6,AG6,AI6,AK6)</f>
        <v>22624</v>
      </c>
      <c r="Z6" s="70"/>
      <c r="AA6" s="61">
        <v>3017</v>
      </c>
      <c r="AB6" s="62"/>
      <c r="AC6" s="63">
        <v>0</v>
      </c>
      <c r="AD6" s="70"/>
      <c r="AE6" s="61">
        <v>0</v>
      </c>
      <c r="AF6" s="62"/>
      <c r="AG6" s="45">
        <v>0</v>
      </c>
      <c r="AI6">
        <v>19607</v>
      </c>
      <c r="AK6" s="45">
        <v>0</v>
      </c>
    </row>
    <row r="7" spans="1:37" ht="13.5">
      <c r="A7" s="61">
        <v>42</v>
      </c>
      <c r="B7" s="61">
        <v>1</v>
      </c>
      <c r="C7" s="61">
        <v>2</v>
      </c>
      <c r="D7" s="62" t="s">
        <v>120</v>
      </c>
      <c r="E7" s="61">
        <v>80879</v>
      </c>
      <c r="F7" s="61">
        <f aca="true" t="shared" si="2" ref="F7:F70">SUM(J7,N7,R7,T7)</f>
        <v>0</v>
      </c>
      <c r="G7" s="62"/>
      <c r="H7" s="63">
        <f aca="true" t="shared" si="3" ref="H7:H70">SUM(J7,L7,N7,P7,R7,T7)</f>
        <v>0</v>
      </c>
      <c r="I7" s="70"/>
      <c r="J7" s="63">
        <v>0</v>
      </c>
      <c r="K7" s="70"/>
      <c r="L7" s="63">
        <v>0</v>
      </c>
      <c r="M7" s="70"/>
      <c r="N7" s="63">
        <v>0</v>
      </c>
      <c r="O7" s="70"/>
      <c r="P7" s="45">
        <v>0</v>
      </c>
      <c r="R7" s="45">
        <v>0</v>
      </c>
      <c r="T7" s="45">
        <v>0</v>
      </c>
      <c r="V7" s="61">
        <v>80879</v>
      </c>
      <c r="W7" s="61">
        <f t="shared" si="0"/>
        <v>0</v>
      </c>
      <c r="X7" s="62"/>
      <c r="Y7" s="63">
        <f t="shared" si="1"/>
        <v>0</v>
      </c>
      <c r="Z7" s="70"/>
      <c r="AA7" s="61">
        <v>0</v>
      </c>
      <c r="AB7" s="62"/>
      <c r="AC7" s="63">
        <v>0</v>
      </c>
      <c r="AD7" s="70"/>
      <c r="AE7" s="61">
        <v>0</v>
      </c>
      <c r="AF7" s="62"/>
      <c r="AG7" s="45">
        <v>0</v>
      </c>
      <c r="AI7">
        <v>0</v>
      </c>
      <c r="AK7" s="45">
        <v>0</v>
      </c>
    </row>
    <row r="8" spans="1:37" ht="13.5">
      <c r="A8" s="61">
        <v>13</v>
      </c>
      <c r="B8" s="61">
        <v>1</v>
      </c>
      <c r="C8" s="61">
        <v>3</v>
      </c>
      <c r="D8" s="62" t="s">
        <v>99</v>
      </c>
      <c r="E8" s="61">
        <v>260067</v>
      </c>
      <c r="F8" s="61">
        <f t="shared" si="2"/>
        <v>0</v>
      </c>
      <c r="G8" s="62"/>
      <c r="H8" s="63">
        <f t="shared" si="3"/>
        <v>36234</v>
      </c>
      <c r="I8" s="70"/>
      <c r="J8" s="63">
        <v>0</v>
      </c>
      <c r="K8" s="70"/>
      <c r="L8" s="63">
        <v>36234</v>
      </c>
      <c r="M8" s="70"/>
      <c r="N8" s="63">
        <v>0</v>
      </c>
      <c r="O8" s="70"/>
      <c r="P8" s="45">
        <v>0</v>
      </c>
      <c r="R8" s="45">
        <v>0</v>
      </c>
      <c r="T8" s="45">
        <v>0</v>
      </c>
      <c r="V8" s="61">
        <v>16900</v>
      </c>
      <c r="W8" s="61">
        <f t="shared" si="0"/>
        <v>0</v>
      </c>
      <c r="X8" s="62"/>
      <c r="Y8" s="63">
        <f t="shared" si="1"/>
        <v>8760</v>
      </c>
      <c r="Z8" s="70"/>
      <c r="AA8" s="61">
        <v>0</v>
      </c>
      <c r="AB8" s="62"/>
      <c r="AC8" s="63">
        <v>8760</v>
      </c>
      <c r="AD8" s="70"/>
      <c r="AE8" s="61">
        <v>0</v>
      </c>
      <c r="AF8" s="62"/>
      <c r="AG8" s="45">
        <v>0</v>
      </c>
      <c r="AI8">
        <v>0</v>
      </c>
      <c r="AK8" s="45">
        <v>0</v>
      </c>
    </row>
    <row r="9" spans="1:37" ht="13.5">
      <c r="A9" s="61">
        <v>50</v>
      </c>
      <c r="B9" s="61">
        <v>1</v>
      </c>
      <c r="C9" s="61">
        <v>4</v>
      </c>
      <c r="D9" s="62" t="s">
        <v>125</v>
      </c>
      <c r="E9" s="61">
        <v>99045</v>
      </c>
      <c r="F9" s="61">
        <f t="shared" si="2"/>
        <v>724</v>
      </c>
      <c r="G9" s="62"/>
      <c r="H9" s="63">
        <f t="shared" si="3"/>
        <v>3750</v>
      </c>
      <c r="I9" s="70"/>
      <c r="J9" s="63">
        <v>701</v>
      </c>
      <c r="K9" s="70"/>
      <c r="L9" s="63">
        <v>3026</v>
      </c>
      <c r="M9" s="70"/>
      <c r="N9" s="63">
        <v>0</v>
      </c>
      <c r="O9" s="70"/>
      <c r="P9" s="45">
        <v>0</v>
      </c>
      <c r="R9" s="45">
        <v>0</v>
      </c>
      <c r="T9" s="45">
        <v>23</v>
      </c>
      <c r="V9" s="61">
        <v>35477</v>
      </c>
      <c r="W9" s="61">
        <f t="shared" si="0"/>
        <v>724</v>
      </c>
      <c r="X9" s="62"/>
      <c r="Y9" s="63">
        <f t="shared" si="1"/>
        <v>3257</v>
      </c>
      <c r="Z9" s="70"/>
      <c r="AA9" s="61">
        <v>701</v>
      </c>
      <c r="AB9" s="62"/>
      <c r="AC9" s="63">
        <v>2533</v>
      </c>
      <c r="AD9" s="70"/>
      <c r="AE9" s="61">
        <v>0</v>
      </c>
      <c r="AF9" s="62"/>
      <c r="AG9" s="45">
        <v>0</v>
      </c>
      <c r="AI9">
        <v>0</v>
      </c>
      <c r="AK9" s="45">
        <v>23</v>
      </c>
    </row>
    <row r="10" spans="1:37" ht="13.5">
      <c r="A10" s="61">
        <v>37</v>
      </c>
      <c r="B10" s="61">
        <v>1</v>
      </c>
      <c r="C10" s="61">
        <v>5</v>
      </c>
      <c r="D10" s="62" t="s">
        <v>116</v>
      </c>
      <c r="E10" s="61">
        <v>849322</v>
      </c>
      <c r="F10" s="61">
        <f t="shared" si="2"/>
        <v>18124</v>
      </c>
      <c r="G10" s="62"/>
      <c r="H10" s="63">
        <f t="shared" si="3"/>
        <v>199072</v>
      </c>
      <c r="I10" s="70"/>
      <c r="J10" s="63">
        <v>274</v>
      </c>
      <c r="K10" s="70"/>
      <c r="L10" s="63">
        <v>180948</v>
      </c>
      <c r="M10" s="70"/>
      <c r="N10" s="63">
        <v>14829</v>
      </c>
      <c r="O10" s="70"/>
      <c r="P10" s="45">
        <v>0</v>
      </c>
      <c r="R10" s="45">
        <v>1191</v>
      </c>
      <c r="T10" s="45">
        <v>1830</v>
      </c>
      <c r="V10" s="61">
        <v>109036</v>
      </c>
      <c r="W10" s="61">
        <f t="shared" si="0"/>
        <v>1779</v>
      </c>
      <c r="X10" s="62"/>
      <c r="Y10" s="63">
        <f t="shared" si="1"/>
        <v>17097</v>
      </c>
      <c r="Z10" s="70"/>
      <c r="AA10" s="61">
        <v>0</v>
      </c>
      <c r="AB10" s="62"/>
      <c r="AC10" s="63">
        <v>15318</v>
      </c>
      <c r="AD10" s="70"/>
      <c r="AE10" s="61">
        <v>1747</v>
      </c>
      <c r="AF10" s="62"/>
      <c r="AG10" s="45">
        <v>0</v>
      </c>
      <c r="AI10">
        <v>0</v>
      </c>
      <c r="AK10" s="45">
        <v>32</v>
      </c>
    </row>
    <row r="11" spans="1:37" ht="13.5">
      <c r="A11" s="61">
        <v>86</v>
      </c>
      <c r="B11" s="61">
        <v>1</v>
      </c>
      <c r="C11" s="61">
        <v>6</v>
      </c>
      <c r="D11" s="62" t="s">
        <v>153</v>
      </c>
      <c r="E11" s="61">
        <v>38121</v>
      </c>
      <c r="F11" s="61">
        <f t="shared" si="2"/>
        <v>0</v>
      </c>
      <c r="G11" s="62"/>
      <c r="H11" s="63">
        <f t="shared" si="3"/>
        <v>0</v>
      </c>
      <c r="I11" s="70"/>
      <c r="J11" s="63">
        <v>0</v>
      </c>
      <c r="K11" s="70"/>
      <c r="L11" s="63">
        <v>0</v>
      </c>
      <c r="M11" s="70"/>
      <c r="N11" s="63">
        <v>0</v>
      </c>
      <c r="O11" s="70"/>
      <c r="P11" s="45">
        <v>0</v>
      </c>
      <c r="R11" s="45">
        <v>0</v>
      </c>
      <c r="T11" s="45">
        <v>0</v>
      </c>
      <c r="V11" s="61">
        <v>38121</v>
      </c>
      <c r="W11" s="61">
        <f t="shared" si="0"/>
        <v>0</v>
      </c>
      <c r="X11" s="62"/>
      <c r="Y11" s="63">
        <f t="shared" si="1"/>
        <v>0</v>
      </c>
      <c r="Z11" s="70"/>
      <c r="AA11" s="61">
        <v>0</v>
      </c>
      <c r="AB11" s="62"/>
      <c r="AC11" s="63">
        <v>0</v>
      </c>
      <c r="AD11" s="70"/>
      <c r="AE11" s="61">
        <v>0</v>
      </c>
      <c r="AF11" s="62"/>
      <c r="AG11" s="45">
        <v>0</v>
      </c>
      <c r="AI11">
        <v>0</v>
      </c>
      <c r="AK11" s="45">
        <v>0</v>
      </c>
    </row>
    <row r="12" spans="4:32" ht="13.5">
      <c r="D12" s="62"/>
      <c r="E12" s="61"/>
      <c r="F12" s="61"/>
      <c r="G12" s="62"/>
      <c r="H12" s="63"/>
      <c r="I12" s="70"/>
      <c r="J12" s="63"/>
      <c r="K12" s="70"/>
      <c r="L12" s="63"/>
      <c r="M12" s="70"/>
      <c r="N12" s="63"/>
      <c r="O12" s="70"/>
      <c r="V12" s="61"/>
      <c r="W12" s="61"/>
      <c r="X12" s="62"/>
      <c r="Y12" s="63"/>
      <c r="Z12" s="70"/>
      <c r="AA12" s="61"/>
      <c r="AB12" s="62"/>
      <c r="AC12" s="63"/>
      <c r="AD12" s="70"/>
      <c r="AE12" s="61"/>
      <c r="AF12" s="62"/>
    </row>
    <row r="13" spans="4:32" ht="13.5">
      <c r="D13" s="62"/>
      <c r="E13" s="61"/>
      <c r="F13" s="61"/>
      <c r="G13" s="62"/>
      <c r="H13" s="63"/>
      <c r="I13" s="70"/>
      <c r="J13" s="63"/>
      <c r="K13" s="70"/>
      <c r="L13" s="63"/>
      <c r="M13" s="70"/>
      <c r="N13" s="63"/>
      <c r="O13" s="70"/>
      <c r="V13" s="61"/>
      <c r="W13" s="61"/>
      <c r="X13" s="62"/>
      <c r="Y13" s="63"/>
      <c r="Z13" s="70"/>
      <c r="AA13" s="61"/>
      <c r="AB13" s="62"/>
      <c r="AC13" s="63"/>
      <c r="AD13" s="70"/>
      <c r="AE13" s="61"/>
      <c r="AF13" s="62"/>
    </row>
    <row r="14" spans="1:37" ht="13.5">
      <c r="A14" s="61">
        <v>3</v>
      </c>
      <c r="B14" s="61">
        <v>2</v>
      </c>
      <c r="C14" s="61">
        <v>7</v>
      </c>
      <c r="D14" s="62" t="s">
        <v>93</v>
      </c>
      <c r="E14" s="61">
        <v>577542</v>
      </c>
      <c r="F14" s="61">
        <f t="shared" si="2"/>
        <v>18893</v>
      </c>
      <c r="G14" s="62"/>
      <c r="H14" s="63">
        <f t="shared" si="3"/>
        <v>18893</v>
      </c>
      <c r="I14" s="70"/>
      <c r="J14" s="63">
        <v>18608</v>
      </c>
      <c r="K14" s="70"/>
      <c r="L14" s="63">
        <v>0</v>
      </c>
      <c r="M14" s="70"/>
      <c r="N14" s="63">
        <v>0</v>
      </c>
      <c r="O14" s="70"/>
      <c r="P14" s="45">
        <v>0</v>
      </c>
      <c r="R14" s="45">
        <v>0</v>
      </c>
      <c r="T14" s="45">
        <v>285</v>
      </c>
      <c r="V14" s="61">
        <v>50268</v>
      </c>
      <c r="W14" s="61">
        <f>SUM(AA14,AE14,AI14,AK14)</f>
        <v>12336</v>
      </c>
      <c r="X14" s="62"/>
      <c r="Y14" s="63">
        <f>SUM(AA14,AC14,AE14,AG14,AI14,AK14)</f>
        <v>12336</v>
      </c>
      <c r="Z14" s="70"/>
      <c r="AA14" s="61">
        <v>12336</v>
      </c>
      <c r="AB14" s="62"/>
      <c r="AC14" s="63">
        <v>0</v>
      </c>
      <c r="AD14" s="70"/>
      <c r="AE14" s="61">
        <v>0</v>
      </c>
      <c r="AF14" s="62"/>
      <c r="AG14" s="45">
        <v>0</v>
      </c>
      <c r="AI14">
        <v>0</v>
      </c>
      <c r="AK14" s="45">
        <v>0</v>
      </c>
    </row>
    <row r="15" spans="1:37" ht="13.5">
      <c r="A15" s="61">
        <v>44</v>
      </c>
      <c r="B15" s="61">
        <v>2</v>
      </c>
      <c r="C15" s="61">
        <v>8</v>
      </c>
      <c r="D15" s="61" t="s">
        <v>121</v>
      </c>
      <c r="E15" s="61">
        <v>172147</v>
      </c>
      <c r="F15" s="61">
        <f t="shared" si="2"/>
        <v>1961</v>
      </c>
      <c r="G15" s="62"/>
      <c r="H15" s="63">
        <f t="shared" si="3"/>
        <v>1961</v>
      </c>
      <c r="I15" s="70"/>
      <c r="J15" s="63">
        <v>0</v>
      </c>
      <c r="K15" s="70"/>
      <c r="L15" s="63">
        <v>0</v>
      </c>
      <c r="M15" s="70"/>
      <c r="N15" s="63">
        <v>0</v>
      </c>
      <c r="O15" s="70"/>
      <c r="P15" s="45">
        <v>0</v>
      </c>
      <c r="R15" s="45">
        <v>1790</v>
      </c>
      <c r="T15" s="45">
        <v>171</v>
      </c>
      <c r="V15" s="61">
        <v>9172</v>
      </c>
      <c r="W15" s="61">
        <f>SUM(AA15,AE15,AI15,AK15)</f>
        <v>0</v>
      </c>
      <c r="X15" s="62"/>
      <c r="Y15" s="63">
        <f>SUM(AA15,AC15,AE15,AG15,AI15,AK15)</f>
        <v>0</v>
      </c>
      <c r="Z15" s="70"/>
      <c r="AA15" s="61">
        <v>0</v>
      </c>
      <c r="AB15" s="62"/>
      <c r="AC15" s="63">
        <v>0</v>
      </c>
      <c r="AD15" s="70"/>
      <c r="AE15" s="61">
        <v>0</v>
      </c>
      <c r="AF15" s="62"/>
      <c r="AG15" s="45">
        <v>0</v>
      </c>
      <c r="AI15">
        <v>0</v>
      </c>
      <c r="AK15" s="45">
        <v>0</v>
      </c>
    </row>
    <row r="16" spans="1:37" ht="13.5">
      <c r="A16" s="61">
        <v>67</v>
      </c>
      <c r="B16" s="61">
        <v>2</v>
      </c>
      <c r="C16" s="61">
        <v>9</v>
      </c>
      <c r="D16" s="61" t="s">
        <v>138</v>
      </c>
      <c r="E16" s="61">
        <v>88811</v>
      </c>
      <c r="F16" s="61">
        <f t="shared" si="2"/>
        <v>2891</v>
      </c>
      <c r="G16" s="62"/>
      <c r="H16" s="63">
        <f t="shared" si="3"/>
        <v>2891</v>
      </c>
      <c r="I16" s="70"/>
      <c r="J16" s="63">
        <v>0</v>
      </c>
      <c r="K16" s="70"/>
      <c r="L16" s="63">
        <v>0</v>
      </c>
      <c r="M16" s="70"/>
      <c r="N16" s="63">
        <v>2061</v>
      </c>
      <c r="O16" s="70"/>
      <c r="P16" s="45">
        <v>0</v>
      </c>
      <c r="R16" s="45">
        <v>830</v>
      </c>
      <c r="T16" s="45">
        <v>0</v>
      </c>
      <c r="V16" s="61">
        <v>19795</v>
      </c>
      <c r="W16" s="61">
        <f>SUM(AA16,AE16,AI16,AK16)</f>
        <v>0</v>
      </c>
      <c r="X16" s="62"/>
      <c r="Y16" s="63">
        <f>SUM(AA16,AC16,AE16,AG16,AI16,AK16)</f>
        <v>0</v>
      </c>
      <c r="Z16" s="70"/>
      <c r="AA16" s="61">
        <v>0</v>
      </c>
      <c r="AB16" s="62"/>
      <c r="AC16" s="63">
        <v>0</v>
      </c>
      <c r="AD16" s="70"/>
      <c r="AE16" s="61">
        <v>0</v>
      </c>
      <c r="AF16" s="62"/>
      <c r="AG16" s="45">
        <v>0</v>
      </c>
      <c r="AI16">
        <v>0</v>
      </c>
      <c r="AK16" s="45">
        <v>0</v>
      </c>
    </row>
    <row r="17" spans="1:37" ht="13.5">
      <c r="A17" s="61">
        <v>53</v>
      </c>
      <c r="B17" s="61">
        <v>2</v>
      </c>
      <c r="C17" s="61">
        <v>10</v>
      </c>
      <c r="D17" s="62" t="s">
        <v>128</v>
      </c>
      <c r="E17" s="61">
        <v>260533</v>
      </c>
      <c r="F17" s="61">
        <f t="shared" si="2"/>
        <v>0</v>
      </c>
      <c r="G17" s="62"/>
      <c r="H17" s="63">
        <f t="shared" si="3"/>
        <v>0</v>
      </c>
      <c r="I17" s="70"/>
      <c r="J17" s="63">
        <v>0</v>
      </c>
      <c r="K17" s="70"/>
      <c r="L17" s="63">
        <v>0</v>
      </c>
      <c r="M17" s="70"/>
      <c r="N17" s="63">
        <v>0</v>
      </c>
      <c r="O17" s="70"/>
      <c r="P17" s="45">
        <v>0</v>
      </c>
      <c r="R17" s="45">
        <v>0</v>
      </c>
      <c r="T17" s="45">
        <v>0</v>
      </c>
      <c r="V17" s="61">
        <v>260533</v>
      </c>
      <c r="W17" s="61">
        <f>SUM(AA17,AE17,AI17,AK17)</f>
        <v>0</v>
      </c>
      <c r="X17" s="62"/>
      <c r="Y17" s="63">
        <f>SUM(AA17,AC17,AE17,AG17,AI17,AK17)</f>
        <v>0</v>
      </c>
      <c r="Z17" s="70"/>
      <c r="AA17" s="61">
        <v>0</v>
      </c>
      <c r="AB17" s="62"/>
      <c r="AC17" s="63">
        <v>0</v>
      </c>
      <c r="AD17" s="70"/>
      <c r="AE17" s="61">
        <v>0</v>
      </c>
      <c r="AF17" s="62"/>
      <c r="AG17" s="45">
        <v>0</v>
      </c>
      <c r="AI17">
        <v>0</v>
      </c>
      <c r="AK17" s="45">
        <v>0</v>
      </c>
    </row>
    <row r="18" spans="4:32" ht="13.5">
      <c r="D18" s="62"/>
      <c r="E18" s="61"/>
      <c r="F18" s="61"/>
      <c r="G18" s="62"/>
      <c r="H18" s="63"/>
      <c r="I18" s="70"/>
      <c r="J18" s="63"/>
      <c r="K18" s="70"/>
      <c r="L18" s="63"/>
      <c r="M18" s="70"/>
      <c r="N18" s="63"/>
      <c r="O18" s="70"/>
      <c r="V18" s="61"/>
      <c r="W18" s="61"/>
      <c r="X18" s="62"/>
      <c r="Y18" s="63"/>
      <c r="Z18" s="70"/>
      <c r="AA18" s="61"/>
      <c r="AB18" s="62"/>
      <c r="AC18" s="63"/>
      <c r="AD18" s="70"/>
      <c r="AE18" s="61"/>
      <c r="AF18" s="62"/>
    </row>
    <row r="19" spans="4:32" ht="13.5">
      <c r="D19" s="62"/>
      <c r="E19" s="61"/>
      <c r="F19" s="61"/>
      <c r="G19" s="62"/>
      <c r="H19" s="63"/>
      <c r="I19" s="70"/>
      <c r="J19" s="63"/>
      <c r="K19" s="70"/>
      <c r="L19" s="63"/>
      <c r="M19" s="70"/>
      <c r="N19" s="63"/>
      <c r="O19" s="70"/>
      <c r="V19" s="61"/>
      <c r="W19" s="61"/>
      <c r="X19" s="62"/>
      <c r="Y19" s="63"/>
      <c r="Z19" s="70"/>
      <c r="AA19" s="61"/>
      <c r="AB19" s="62"/>
      <c r="AC19" s="63"/>
      <c r="AD19" s="70"/>
      <c r="AE19" s="61"/>
      <c r="AF19" s="62"/>
    </row>
    <row r="20" spans="1:37" ht="13.5">
      <c r="A20" s="61">
        <v>14</v>
      </c>
      <c r="B20" s="61">
        <v>3</v>
      </c>
      <c r="C20" s="61">
        <v>11</v>
      </c>
      <c r="D20" s="62" t="s">
        <v>100</v>
      </c>
      <c r="E20" s="61">
        <v>295770</v>
      </c>
      <c r="F20" s="61">
        <f t="shared" si="2"/>
        <v>649</v>
      </c>
      <c r="G20" s="62"/>
      <c r="H20" s="63">
        <f t="shared" si="3"/>
        <v>649</v>
      </c>
      <c r="I20" s="70"/>
      <c r="J20" s="63">
        <v>0</v>
      </c>
      <c r="K20" s="70"/>
      <c r="L20" s="63">
        <v>0</v>
      </c>
      <c r="M20" s="70"/>
      <c r="N20" s="63">
        <v>0</v>
      </c>
      <c r="O20" s="70"/>
      <c r="P20" s="45">
        <v>0</v>
      </c>
      <c r="R20" s="45">
        <v>0</v>
      </c>
      <c r="T20" s="45">
        <v>649</v>
      </c>
      <c r="V20" s="61">
        <v>21904</v>
      </c>
      <c r="W20" s="61">
        <f aca="true" t="shared" si="4" ref="W20:W32">SUM(AA20,AE20,AI20,AK20)</f>
        <v>20</v>
      </c>
      <c r="X20" s="62"/>
      <c r="Y20" s="63">
        <f aca="true" t="shared" si="5" ref="Y20:Y32">SUM(AA20,AC20,AE20,AG20,AI20,AK20)</f>
        <v>20</v>
      </c>
      <c r="Z20" s="70"/>
      <c r="AA20" s="61">
        <v>0</v>
      </c>
      <c r="AB20" s="62"/>
      <c r="AC20" s="63">
        <v>0</v>
      </c>
      <c r="AD20" s="70"/>
      <c r="AE20" s="61">
        <v>0</v>
      </c>
      <c r="AF20" s="62"/>
      <c r="AG20" s="45">
        <v>0</v>
      </c>
      <c r="AI20">
        <v>0</v>
      </c>
      <c r="AK20" s="45">
        <v>20</v>
      </c>
    </row>
    <row r="21" spans="1:37" ht="13.5">
      <c r="A21" s="61">
        <v>5</v>
      </c>
      <c r="B21" s="61">
        <v>3</v>
      </c>
      <c r="C21" s="61">
        <v>12</v>
      </c>
      <c r="D21" s="62" t="s">
        <v>95</v>
      </c>
      <c r="E21" s="61">
        <v>371946</v>
      </c>
      <c r="F21" s="61">
        <f t="shared" si="2"/>
        <v>3875</v>
      </c>
      <c r="G21" s="62"/>
      <c r="H21" s="63">
        <f t="shared" si="3"/>
        <v>3875</v>
      </c>
      <c r="I21" s="70"/>
      <c r="J21" s="63">
        <v>0</v>
      </c>
      <c r="K21" s="70"/>
      <c r="L21" s="63">
        <v>0</v>
      </c>
      <c r="M21" s="70"/>
      <c r="N21" s="63">
        <v>0</v>
      </c>
      <c r="O21" s="70"/>
      <c r="P21" s="45">
        <v>0</v>
      </c>
      <c r="R21" s="45">
        <v>3573</v>
      </c>
      <c r="T21" s="45">
        <v>302</v>
      </c>
      <c r="V21" s="61">
        <v>31520</v>
      </c>
      <c r="W21" s="61">
        <f t="shared" si="4"/>
        <v>0</v>
      </c>
      <c r="X21" s="62"/>
      <c r="Y21" s="63">
        <f t="shared" si="5"/>
        <v>0</v>
      </c>
      <c r="Z21" s="70"/>
      <c r="AA21" s="61">
        <v>0</v>
      </c>
      <c r="AB21" s="62"/>
      <c r="AC21" s="63">
        <v>0</v>
      </c>
      <c r="AD21" s="70"/>
      <c r="AE21" s="61">
        <v>0</v>
      </c>
      <c r="AF21" s="62"/>
      <c r="AG21" s="45">
        <v>0</v>
      </c>
      <c r="AI21">
        <v>0</v>
      </c>
      <c r="AK21" s="45">
        <v>0</v>
      </c>
    </row>
    <row r="22" spans="1:37" ht="13.5">
      <c r="A22" s="61">
        <v>45</v>
      </c>
      <c r="B22" s="61">
        <v>3</v>
      </c>
      <c r="C22" s="61">
        <v>13</v>
      </c>
      <c r="D22" s="62" t="s">
        <v>122</v>
      </c>
      <c r="E22" s="61">
        <v>565678</v>
      </c>
      <c r="F22" s="61">
        <f t="shared" si="2"/>
        <v>42620</v>
      </c>
      <c r="G22" s="62"/>
      <c r="H22" s="63">
        <f t="shared" si="3"/>
        <v>42620</v>
      </c>
      <c r="I22" s="70"/>
      <c r="J22" s="63">
        <v>37215</v>
      </c>
      <c r="K22" s="70"/>
      <c r="L22" s="63">
        <v>0</v>
      </c>
      <c r="M22" s="70"/>
      <c r="N22" s="63">
        <v>939</v>
      </c>
      <c r="O22" s="70"/>
      <c r="P22" s="45">
        <v>0</v>
      </c>
      <c r="R22" s="45">
        <v>4466</v>
      </c>
      <c r="T22" s="45">
        <v>0</v>
      </c>
      <c r="V22" s="61">
        <v>77633</v>
      </c>
      <c r="W22" s="61">
        <f t="shared" si="4"/>
        <v>13695</v>
      </c>
      <c r="X22" s="62"/>
      <c r="Y22" s="63">
        <f t="shared" si="5"/>
        <v>13695</v>
      </c>
      <c r="Z22" s="70"/>
      <c r="AA22" s="61">
        <v>11334</v>
      </c>
      <c r="AB22" s="62"/>
      <c r="AC22" s="63">
        <v>0</v>
      </c>
      <c r="AD22" s="70"/>
      <c r="AE22" s="61">
        <v>939</v>
      </c>
      <c r="AF22" s="62"/>
      <c r="AG22" s="45">
        <v>0</v>
      </c>
      <c r="AI22">
        <v>1422</v>
      </c>
      <c r="AK22" s="45">
        <v>0</v>
      </c>
    </row>
    <row r="23" spans="1:37" ht="13.5">
      <c r="A23" s="61">
        <v>55</v>
      </c>
      <c r="B23" s="61">
        <v>3</v>
      </c>
      <c r="C23" s="61">
        <v>14</v>
      </c>
      <c r="D23" s="61" t="s">
        <v>130</v>
      </c>
      <c r="E23" s="61">
        <v>24301</v>
      </c>
      <c r="F23" s="61">
        <f t="shared" si="2"/>
        <v>0</v>
      </c>
      <c r="G23" s="62"/>
      <c r="H23" s="63">
        <f t="shared" si="3"/>
        <v>0</v>
      </c>
      <c r="I23" s="70"/>
      <c r="J23" s="63">
        <v>0</v>
      </c>
      <c r="K23" s="70"/>
      <c r="L23" s="63">
        <v>0</v>
      </c>
      <c r="M23" s="70"/>
      <c r="N23" s="63">
        <v>0</v>
      </c>
      <c r="O23" s="70"/>
      <c r="P23" s="45">
        <v>0</v>
      </c>
      <c r="R23" s="45">
        <v>0</v>
      </c>
      <c r="T23" s="45">
        <v>0</v>
      </c>
      <c r="V23" s="61">
        <v>4871</v>
      </c>
      <c r="W23" s="61">
        <f t="shared" si="4"/>
        <v>0</v>
      </c>
      <c r="X23" s="62"/>
      <c r="Y23" s="63">
        <f t="shared" si="5"/>
        <v>0</v>
      </c>
      <c r="Z23" s="70"/>
      <c r="AA23" s="61">
        <v>0</v>
      </c>
      <c r="AB23" s="62"/>
      <c r="AC23" s="63">
        <v>0</v>
      </c>
      <c r="AD23" s="70"/>
      <c r="AE23" s="61">
        <v>0</v>
      </c>
      <c r="AF23" s="62"/>
      <c r="AG23" s="45">
        <v>0</v>
      </c>
      <c r="AI23">
        <v>0</v>
      </c>
      <c r="AK23" s="45">
        <v>0</v>
      </c>
    </row>
    <row r="24" spans="1:37" ht="13.5">
      <c r="A24" s="61">
        <v>65</v>
      </c>
      <c r="B24" s="61">
        <v>3</v>
      </c>
      <c r="C24" s="61">
        <v>15</v>
      </c>
      <c r="D24" s="61" t="s">
        <v>136</v>
      </c>
      <c r="E24" s="61">
        <v>19284</v>
      </c>
      <c r="F24" s="61">
        <f t="shared" si="2"/>
        <v>0</v>
      </c>
      <c r="G24" s="62"/>
      <c r="H24" s="63">
        <f t="shared" si="3"/>
        <v>0</v>
      </c>
      <c r="I24" s="70"/>
      <c r="J24" s="63">
        <v>0</v>
      </c>
      <c r="K24" s="70"/>
      <c r="L24" s="63">
        <v>0</v>
      </c>
      <c r="M24" s="70"/>
      <c r="N24" s="63">
        <v>0</v>
      </c>
      <c r="O24" s="70"/>
      <c r="P24" s="45">
        <v>0</v>
      </c>
      <c r="R24" s="45">
        <v>0</v>
      </c>
      <c r="T24" s="45">
        <v>0</v>
      </c>
      <c r="V24" s="61">
        <v>2371</v>
      </c>
      <c r="W24" s="61">
        <f t="shared" si="4"/>
        <v>0</v>
      </c>
      <c r="X24" s="62"/>
      <c r="Y24" s="63">
        <f t="shared" si="5"/>
        <v>0</v>
      </c>
      <c r="Z24" s="70"/>
      <c r="AA24" s="61">
        <v>0</v>
      </c>
      <c r="AB24" s="62"/>
      <c r="AC24" s="63">
        <v>0</v>
      </c>
      <c r="AD24" s="70"/>
      <c r="AE24" s="61">
        <v>0</v>
      </c>
      <c r="AF24" s="62"/>
      <c r="AG24" s="45">
        <v>0</v>
      </c>
      <c r="AI24">
        <v>0</v>
      </c>
      <c r="AK24" s="45">
        <v>0</v>
      </c>
    </row>
    <row r="25" spans="1:37" ht="13.5">
      <c r="A25" s="61">
        <v>17</v>
      </c>
      <c r="B25" s="61">
        <v>3</v>
      </c>
      <c r="C25" s="61">
        <v>16</v>
      </c>
      <c r="D25" s="62" t="s">
        <v>102</v>
      </c>
      <c r="E25" s="61">
        <v>115129</v>
      </c>
      <c r="F25" s="61">
        <f t="shared" si="2"/>
        <v>0</v>
      </c>
      <c r="G25" s="62"/>
      <c r="H25" s="63">
        <f t="shared" si="3"/>
        <v>0</v>
      </c>
      <c r="I25" s="70"/>
      <c r="J25" s="63">
        <v>0</v>
      </c>
      <c r="K25" s="70"/>
      <c r="L25" s="63">
        <v>0</v>
      </c>
      <c r="M25" s="70"/>
      <c r="N25" s="63">
        <v>0</v>
      </c>
      <c r="O25" s="70"/>
      <c r="P25" s="45">
        <v>0</v>
      </c>
      <c r="R25" s="45">
        <v>0</v>
      </c>
      <c r="T25" s="45">
        <v>0</v>
      </c>
      <c r="V25" s="61">
        <v>115129</v>
      </c>
      <c r="W25" s="61">
        <f t="shared" si="4"/>
        <v>0</v>
      </c>
      <c r="X25" s="62"/>
      <c r="Y25" s="63">
        <f t="shared" si="5"/>
        <v>0</v>
      </c>
      <c r="Z25" s="70"/>
      <c r="AA25" s="61">
        <v>0</v>
      </c>
      <c r="AB25" s="62"/>
      <c r="AC25" s="63">
        <v>0</v>
      </c>
      <c r="AD25" s="70"/>
      <c r="AE25" s="61">
        <v>0</v>
      </c>
      <c r="AF25" s="62"/>
      <c r="AG25" s="45">
        <v>0</v>
      </c>
      <c r="AI25">
        <v>0</v>
      </c>
      <c r="AK25" s="45">
        <v>0</v>
      </c>
    </row>
    <row r="26" spans="1:37" ht="13.5">
      <c r="A26" s="61">
        <v>58</v>
      </c>
      <c r="B26" s="61">
        <v>3</v>
      </c>
      <c r="C26" s="61">
        <v>17</v>
      </c>
      <c r="D26" s="62" t="s">
        <v>133</v>
      </c>
      <c r="E26" s="61">
        <v>281020</v>
      </c>
      <c r="F26" s="61">
        <f t="shared" si="2"/>
        <v>28040</v>
      </c>
      <c r="G26" s="62"/>
      <c r="H26" s="63">
        <f t="shared" si="3"/>
        <v>28040</v>
      </c>
      <c r="I26" s="70"/>
      <c r="J26" s="63">
        <v>0</v>
      </c>
      <c r="K26" s="70"/>
      <c r="L26" s="63">
        <v>0</v>
      </c>
      <c r="M26" s="70"/>
      <c r="N26" s="63">
        <v>18558</v>
      </c>
      <c r="O26" s="70"/>
      <c r="P26" s="45">
        <v>0</v>
      </c>
      <c r="R26" s="45">
        <v>9482</v>
      </c>
      <c r="T26" s="45">
        <v>0</v>
      </c>
      <c r="V26" s="61">
        <v>43127</v>
      </c>
      <c r="W26" s="61">
        <f t="shared" si="4"/>
        <v>16875</v>
      </c>
      <c r="X26" s="62"/>
      <c r="Y26" s="63">
        <f t="shared" si="5"/>
        <v>16875</v>
      </c>
      <c r="Z26" s="70"/>
      <c r="AA26" s="61">
        <v>0</v>
      </c>
      <c r="AB26" s="62"/>
      <c r="AC26" s="63">
        <v>0</v>
      </c>
      <c r="AD26" s="70"/>
      <c r="AE26" s="61">
        <v>15338</v>
      </c>
      <c r="AF26" s="62"/>
      <c r="AG26" s="45">
        <v>0</v>
      </c>
      <c r="AI26">
        <v>1537</v>
      </c>
      <c r="AK26" s="45">
        <v>0</v>
      </c>
    </row>
    <row r="27" spans="1:37" ht="13.5">
      <c r="A27" s="61">
        <v>56</v>
      </c>
      <c r="B27" s="61">
        <v>3</v>
      </c>
      <c r="C27" s="61">
        <v>18</v>
      </c>
      <c r="D27" s="62" t="s">
        <v>131</v>
      </c>
      <c r="E27" s="61">
        <v>127970</v>
      </c>
      <c r="F27" s="61">
        <f t="shared" si="2"/>
        <v>0</v>
      </c>
      <c r="G27" s="62"/>
      <c r="H27" s="63">
        <f t="shared" si="3"/>
        <v>0</v>
      </c>
      <c r="I27" s="70"/>
      <c r="J27" s="63">
        <v>0</v>
      </c>
      <c r="K27" s="70"/>
      <c r="L27" s="63">
        <v>0</v>
      </c>
      <c r="M27" s="70"/>
      <c r="N27" s="63">
        <v>0</v>
      </c>
      <c r="O27" s="70"/>
      <c r="P27" s="45">
        <v>0</v>
      </c>
      <c r="R27" s="45">
        <v>0</v>
      </c>
      <c r="T27" s="45">
        <v>0</v>
      </c>
      <c r="V27" s="61">
        <v>5787</v>
      </c>
      <c r="W27" s="61">
        <f t="shared" si="4"/>
        <v>0</v>
      </c>
      <c r="X27" s="62"/>
      <c r="Y27" s="63">
        <f t="shared" si="5"/>
        <v>0</v>
      </c>
      <c r="Z27" s="70"/>
      <c r="AA27" s="61">
        <v>0</v>
      </c>
      <c r="AB27" s="62"/>
      <c r="AC27" s="63">
        <v>0</v>
      </c>
      <c r="AD27" s="70"/>
      <c r="AE27" s="61">
        <v>0</v>
      </c>
      <c r="AF27" s="62"/>
      <c r="AG27" s="45">
        <v>0</v>
      </c>
      <c r="AI27">
        <v>0</v>
      </c>
      <c r="AK27" s="45">
        <v>0</v>
      </c>
    </row>
    <row r="28" spans="1:37" ht="13.5">
      <c r="A28" s="62">
        <v>71</v>
      </c>
      <c r="B28" s="62">
        <v>3</v>
      </c>
      <c r="C28" s="62">
        <v>19</v>
      </c>
      <c r="D28" s="62" t="s">
        <v>141</v>
      </c>
      <c r="E28" s="61">
        <v>36203</v>
      </c>
      <c r="F28" s="61">
        <f t="shared" si="2"/>
        <v>7270</v>
      </c>
      <c r="G28" s="62"/>
      <c r="H28" s="63">
        <f t="shared" si="3"/>
        <v>7270</v>
      </c>
      <c r="I28" s="70"/>
      <c r="J28" s="63">
        <v>7270</v>
      </c>
      <c r="K28" s="70"/>
      <c r="L28" s="63">
        <v>0</v>
      </c>
      <c r="M28" s="70"/>
      <c r="N28" s="63">
        <v>0</v>
      </c>
      <c r="O28" s="70"/>
      <c r="P28" s="45">
        <v>0</v>
      </c>
      <c r="R28" s="45">
        <v>0</v>
      </c>
      <c r="T28" s="45">
        <v>0</v>
      </c>
      <c r="V28" s="61">
        <v>26592</v>
      </c>
      <c r="W28" s="61">
        <f t="shared" si="4"/>
        <v>6204</v>
      </c>
      <c r="X28" s="62"/>
      <c r="Y28" s="63">
        <f t="shared" si="5"/>
        <v>6204</v>
      </c>
      <c r="Z28" s="70"/>
      <c r="AA28" s="61">
        <v>6204</v>
      </c>
      <c r="AB28" s="62"/>
      <c r="AC28" s="63">
        <v>0</v>
      </c>
      <c r="AD28" s="70"/>
      <c r="AE28" s="61">
        <v>0</v>
      </c>
      <c r="AF28" s="62"/>
      <c r="AG28" s="45">
        <v>0</v>
      </c>
      <c r="AI28">
        <v>0</v>
      </c>
      <c r="AK28" s="45">
        <v>0</v>
      </c>
    </row>
    <row r="29" spans="1:37" ht="13.5">
      <c r="A29" s="61">
        <v>78</v>
      </c>
      <c r="B29" s="61">
        <v>3</v>
      </c>
      <c r="C29" s="61">
        <v>20</v>
      </c>
      <c r="D29" s="62" t="s">
        <v>147</v>
      </c>
      <c r="E29" s="61">
        <v>75433</v>
      </c>
      <c r="F29" s="61">
        <f t="shared" si="2"/>
        <v>0</v>
      </c>
      <c r="G29" s="62"/>
      <c r="H29" s="63">
        <f t="shared" si="3"/>
        <v>0</v>
      </c>
      <c r="I29" s="70"/>
      <c r="J29" s="63">
        <v>0</v>
      </c>
      <c r="K29" s="70"/>
      <c r="L29" s="63">
        <v>0</v>
      </c>
      <c r="M29" s="70"/>
      <c r="N29" s="63">
        <v>0</v>
      </c>
      <c r="O29" s="70"/>
      <c r="P29" s="45">
        <v>0</v>
      </c>
      <c r="R29" s="45">
        <v>0</v>
      </c>
      <c r="T29" s="45">
        <v>0</v>
      </c>
      <c r="V29" s="61">
        <v>62925</v>
      </c>
      <c r="W29" s="61">
        <f t="shared" si="4"/>
        <v>0</v>
      </c>
      <c r="X29" s="62"/>
      <c r="Y29" s="63">
        <f t="shared" si="5"/>
        <v>0</v>
      </c>
      <c r="Z29" s="70"/>
      <c r="AA29" s="61">
        <v>0</v>
      </c>
      <c r="AB29" s="62"/>
      <c r="AC29" s="63">
        <v>0</v>
      </c>
      <c r="AD29" s="70"/>
      <c r="AE29" s="61">
        <v>0</v>
      </c>
      <c r="AF29" s="62"/>
      <c r="AG29" s="45">
        <v>0</v>
      </c>
      <c r="AI29">
        <v>0</v>
      </c>
      <c r="AK29" s="45">
        <v>0</v>
      </c>
    </row>
    <row r="30" spans="1:37" ht="13.5">
      <c r="A30" s="61">
        <v>79</v>
      </c>
      <c r="B30" s="61">
        <v>3</v>
      </c>
      <c r="C30" s="61">
        <v>21</v>
      </c>
      <c r="D30" s="62" t="s">
        <v>148</v>
      </c>
      <c r="E30" s="61">
        <v>54325</v>
      </c>
      <c r="F30" s="61">
        <f t="shared" si="2"/>
        <v>0</v>
      </c>
      <c r="G30" s="62"/>
      <c r="H30" s="63">
        <f t="shared" si="3"/>
        <v>0</v>
      </c>
      <c r="I30" s="70"/>
      <c r="J30" s="63">
        <v>0</v>
      </c>
      <c r="K30" s="70"/>
      <c r="L30" s="63">
        <v>0</v>
      </c>
      <c r="M30" s="70"/>
      <c r="N30" s="63">
        <v>0</v>
      </c>
      <c r="O30" s="70"/>
      <c r="P30" s="45">
        <v>0</v>
      </c>
      <c r="R30" s="45">
        <v>0</v>
      </c>
      <c r="T30" s="45">
        <v>0</v>
      </c>
      <c r="V30" s="61">
        <v>54325</v>
      </c>
      <c r="W30" s="61">
        <f t="shared" si="4"/>
        <v>0</v>
      </c>
      <c r="X30" s="62"/>
      <c r="Y30" s="63">
        <f t="shared" si="5"/>
        <v>0</v>
      </c>
      <c r="Z30" s="70"/>
      <c r="AA30" s="61">
        <v>0</v>
      </c>
      <c r="AB30" s="62"/>
      <c r="AC30" s="63">
        <v>0</v>
      </c>
      <c r="AD30" s="70"/>
      <c r="AE30" s="61">
        <v>0</v>
      </c>
      <c r="AF30" s="62"/>
      <c r="AG30" s="45">
        <v>0</v>
      </c>
      <c r="AI30">
        <v>0</v>
      </c>
      <c r="AK30" s="45">
        <v>0</v>
      </c>
    </row>
    <row r="31" spans="1:37" ht="13.5">
      <c r="A31" s="61">
        <v>80</v>
      </c>
      <c r="B31" s="61">
        <v>3</v>
      </c>
      <c r="C31" s="61">
        <v>22</v>
      </c>
      <c r="D31" s="62" t="s">
        <v>149</v>
      </c>
      <c r="E31" s="61">
        <v>46072</v>
      </c>
      <c r="F31" s="61">
        <f t="shared" si="2"/>
        <v>296</v>
      </c>
      <c r="G31" s="62"/>
      <c r="H31" s="63">
        <f t="shared" si="3"/>
        <v>296</v>
      </c>
      <c r="I31" s="70"/>
      <c r="J31" s="63">
        <v>296</v>
      </c>
      <c r="K31" s="70"/>
      <c r="L31" s="63">
        <v>0</v>
      </c>
      <c r="M31" s="70"/>
      <c r="N31" s="63">
        <v>0</v>
      </c>
      <c r="O31" s="70"/>
      <c r="P31" s="45">
        <v>0</v>
      </c>
      <c r="R31" s="45">
        <v>0</v>
      </c>
      <c r="T31" s="45">
        <v>0</v>
      </c>
      <c r="V31" s="61">
        <v>46072</v>
      </c>
      <c r="W31" s="61">
        <f t="shared" si="4"/>
        <v>296</v>
      </c>
      <c r="X31" s="62"/>
      <c r="Y31" s="63">
        <f t="shared" si="5"/>
        <v>296</v>
      </c>
      <c r="Z31" s="70"/>
      <c r="AA31" s="61">
        <v>296</v>
      </c>
      <c r="AB31" s="62"/>
      <c r="AC31" s="63">
        <v>0</v>
      </c>
      <c r="AD31" s="70"/>
      <c r="AE31" s="61">
        <v>0</v>
      </c>
      <c r="AF31" s="62"/>
      <c r="AG31" s="45">
        <v>0</v>
      </c>
      <c r="AI31">
        <v>0</v>
      </c>
      <c r="AK31" s="45">
        <v>0</v>
      </c>
    </row>
    <row r="32" spans="1:37" ht="13.5">
      <c r="A32" s="61">
        <v>85</v>
      </c>
      <c r="B32" s="61">
        <v>3</v>
      </c>
      <c r="C32" s="61">
        <v>23</v>
      </c>
      <c r="D32" s="62" t="s">
        <v>152</v>
      </c>
      <c r="E32" s="61">
        <v>39528</v>
      </c>
      <c r="F32" s="61">
        <f t="shared" si="2"/>
        <v>3500</v>
      </c>
      <c r="G32" s="62"/>
      <c r="H32" s="63">
        <f t="shared" si="3"/>
        <v>3500</v>
      </c>
      <c r="I32" s="70"/>
      <c r="J32" s="63">
        <v>0</v>
      </c>
      <c r="K32" s="70"/>
      <c r="L32" s="63">
        <v>0</v>
      </c>
      <c r="M32" s="70"/>
      <c r="N32" s="63">
        <v>0</v>
      </c>
      <c r="O32" s="70"/>
      <c r="P32" s="45">
        <v>0</v>
      </c>
      <c r="R32" s="45">
        <v>3500</v>
      </c>
      <c r="T32" s="45">
        <v>0</v>
      </c>
      <c r="V32" s="61">
        <v>39528</v>
      </c>
      <c r="W32" s="61">
        <f t="shared" si="4"/>
        <v>3500</v>
      </c>
      <c r="X32" s="62"/>
      <c r="Y32" s="63">
        <f t="shared" si="5"/>
        <v>3500</v>
      </c>
      <c r="Z32" s="70"/>
      <c r="AA32" s="61">
        <v>0</v>
      </c>
      <c r="AB32" s="62"/>
      <c r="AC32" s="63">
        <v>0</v>
      </c>
      <c r="AD32" s="70"/>
      <c r="AE32" s="61">
        <v>0</v>
      </c>
      <c r="AF32" s="62"/>
      <c r="AG32" s="45">
        <v>0</v>
      </c>
      <c r="AI32">
        <v>3500</v>
      </c>
      <c r="AK32" s="45">
        <v>0</v>
      </c>
    </row>
    <row r="33" spans="4:32" ht="13.5">
      <c r="D33" s="62"/>
      <c r="E33" s="61"/>
      <c r="F33" s="61"/>
      <c r="G33" s="62"/>
      <c r="H33" s="63"/>
      <c r="I33" s="70"/>
      <c r="J33" s="63"/>
      <c r="K33" s="70"/>
      <c r="L33" s="63"/>
      <c r="M33" s="70"/>
      <c r="N33" s="63"/>
      <c r="O33" s="70"/>
      <c r="V33" s="61"/>
      <c r="W33" s="61"/>
      <c r="X33" s="62"/>
      <c r="Y33" s="63"/>
      <c r="Z33" s="70"/>
      <c r="AA33" s="61"/>
      <c r="AB33" s="62"/>
      <c r="AC33" s="63"/>
      <c r="AD33" s="70"/>
      <c r="AE33" s="61"/>
      <c r="AF33" s="62"/>
    </row>
    <row r="34" spans="4:32" ht="13.5">
      <c r="D34" s="62"/>
      <c r="E34" s="61"/>
      <c r="F34" s="61"/>
      <c r="G34" s="62"/>
      <c r="H34" s="63"/>
      <c r="I34" s="70"/>
      <c r="J34" s="63"/>
      <c r="K34" s="70"/>
      <c r="L34" s="63"/>
      <c r="M34" s="70"/>
      <c r="N34" s="63"/>
      <c r="O34" s="70"/>
      <c r="V34" s="61"/>
      <c r="W34" s="61"/>
      <c r="X34" s="62"/>
      <c r="Y34" s="63"/>
      <c r="Z34" s="70"/>
      <c r="AA34" s="61"/>
      <c r="AB34" s="62"/>
      <c r="AC34" s="63"/>
      <c r="AD34" s="70"/>
      <c r="AE34" s="61"/>
      <c r="AF34" s="62"/>
    </row>
    <row r="35" spans="1:37" ht="13.5">
      <c r="A35" s="61">
        <v>35</v>
      </c>
      <c r="B35" s="61">
        <v>4</v>
      </c>
      <c r="C35" s="61">
        <v>24</v>
      </c>
      <c r="D35" s="62" t="s">
        <v>115</v>
      </c>
      <c r="E35" s="61">
        <v>545795</v>
      </c>
      <c r="F35" s="61">
        <f t="shared" si="2"/>
        <v>2018</v>
      </c>
      <c r="G35" s="62"/>
      <c r="H35" s="63">
        <f t="shared" si="3"/>
        <v>2018</v>
      </c>
      <c r="I35" s="70"/>
      <c r="J35" s="63">
        <v>985</v>
      </c>
      <c r="K35" s="70"/>
      <c r="L35" s="63">
        <v>0</v>
      </c>
      <c r="M35" s="70"/>
      <c r="N35" s="63">
        <v>0</v>
      </c>
      <c r="O35" s="70"/>
      <c r="P35" s="45">
        <v>0</v>
      </c>
      <c r="R35" s="45">
        <v>0</v>
      </c>
      <c r="T35" s="45">
        <v>1033</v>
      </c>
      <c r="V35" s="61">
        <v>56801</v>
      </c>
      <c r="W35" s="61">
        <f aca="true" t="shared" si="6" ref="W35:W43">SUM(AA35,AE35,AI35,AK35)</f>
        <v>1434</v>
      </c>
      <c r="X35" s="62"/>
      <c r="Y35" s="63">
        <f aca="true" t="shared" si="7" ref="Y35:Y43">SUM(AA35,AC35,AE35,AG35,AI35,AK35)</f>
        <v>1434</v>
      </c>
      <c r="Z35" s="70"/>
      <c r="AA35" s="61">
        <v>985</v>
      </c>
      <c r="AB35" s="62"/>
      <c r="AC35" s="63">
        <v>0</v>
      </c>
      <c r="AD35" s="70"/>
      <c r="AE35" s="61">
        <v>0</v>
      </c>
      <c r="AF35" s="62"/>
      <c r="AG35" s="45">
        <v>0</v>
      </c>
      <c r="AI35">
        <v>0</v>
      </c>
      <c r="AK35" s="45">
        <v>449</v>
      </c>
    </row>
    <row r="36" spans="1:37" ht="13.5">
      <c r="A36" s="61">
        <v>72</v>
      </c>
      <c r="B36" s="61">
        <v>4</v>
      </c>
      <c r="C36" s="61">
        <v>25</v>
      </c>
      <c r="D36" s="61" t="s">
        <v>142</v>
      </c>
      <c r="E36" s="61">
        <v>51811</v>
      </c>
      <c r="F36" s="61">
        <f t="shared" si="2"/>
        <v>544</v>
      </c>
      <c r="G36" s="62"/>
      <c r="H36" s="63">
        <f t="shared" si="3"/>
        <v>544</v>
      </c>
      <c r="I36" s="70"/>
      <c r="J36" s="63">
        <v>0</v>
      </c>
      <c r="K36" s="70"/>
      <c r="L36" s="63">
        <v>0</v>
      </c>
      <c r="M36" s="70"/>
      <c r="N36" s="63">
        <v>0</v>
      </c>
      <c r="O36" s="70"/>
      <c r="P36" s="45">
        <v>0</v>
      </c>
      <c r="R36" s="45">
        <v>544</v>
      </c>
      <c r="T36" s="45">
        <v>0</v>
      </c>
      <c r="V36" s="61">
        <v>5548</v>
      </c>
      <c r="W36" s="61">
        <f t="shared" si="6"/>
        <v>465</v>
      </c>
      <c r="X36" s="62"/>
      <c r="Y36" s="63">
        <f t="shared" si="7"/>
        <v>465</v>
      </c>
      <c r="Z36" s="70"/>
      <c r="AA36" s="61">
        <v>0</v>
      </c>
      <c r="AB36" s="62"/>
      <c r="AC36" s="63">
        <v>0</v>
      </c>
      <c r="AD36" s="70"/>
      <c r="AE36" s="61">
        <v>0</v>
      </c>
      <c r="AF36" s="62"/>
      <c r="AG36" s="45">
        <v>0</v>
      </c>
      <c r="AI36">
        <v>465</v>
      </c>
      <c r="AK36" s="45">
        <v>0</v>
      </c>
    </row>
    <row r="37" spans="1:37" ht="13.5">
      <c r="A37" s="61">
        <v>29</v>
      </c>
      <c r="B37" s="61">
        <v>4</v>
      </c>
      <c r="C37" s="61">
        <v>26</v>
      </c>
      <c r="D37" s="62" t="s">
        <v>111</v>
      </c>
      <c r="E37" s="61">
        <v>306609</v>
      </c>
      <c r="F37" s="61">
        <f t="shared" si="2"/>
        <v>33560</v>
      </c>
      <c r="G37" s="62"/>
      <c r="H37" s="63">
        <f t="shared" si="3"/>
        <v>175221</v>
      </c>
      <c r="I37" s="70"/>
      <c r="J37" s="63">
        <v>18788</v>
      </c>
      <c r="K37" s="70"/>
      <c r="L37" s="63">
        <v>141661</v>
      </c>
      <c r="M37" s="70"/>
      <c r="N37" s="63">
        <v>130</v>
      </c>
      <c r="O37" s="70"/>
      <c r="P37" s="45">
        <v>0</v>
      </c>
      <c r="R37" s="45">
        <v>13460</v>
      </c>
      <c r="T37" s="45">
        <v>1182</v>
      </c>
      <c r="V37" s="61">
        <v>10741</v>
      </c>
      <c r="W37" s="61">
        <f t="shared" si="6"/>
        <v>2908</v>
      </c>
      <c r="X37" s="62"/>
      <c r="Y37" s="63">
        <f t="shared" si="7"/>
        <v>4822</v>
      </c>
      <c r="Z37" s="70"/>
      <c r="AA37" s="61">
        <v>567</v>
      </c>
      <c r="AB37" s="62"/>
      <c r="AC37" s="63">
        <v>1914</v>
      </c>
      <c r="AD37" s="70"/>
      <c r="AE37" s="61">
        <v>0</v>
      </c>
      <c r="AF37" s="62"/>
      <c r="AG37" s="45">
        <v>0</v>
      </c>
      <c r="AI37">
        <v>1948</v>
      </c>
      <c r="AK37" s="45">
        <v>393</v>
      </c>
    </row>
    <row r="38" spans="1:37" ht="13.5">
      <c r="A38" s="61">
        <v>25</v>
      </c>
      <c r="B38" s="61">
        <v>4</v>
      </c>
      <c r="C38" s="61">
        <v>27</v>
      </c>
      <c r="D38" s="62" t="s">
        <v>108</v>
      </c>
      <c r="E38" s="61">
        <v>142571</v>
      </c>
      <c r="F38" s="61">
        <f t="shared" si="2"/>
        <v>0</v>
      </c>
      <c r="G38" s="62"/>
      <c r="H38" s="63">
        <f t="shared" si="3"/>
        <v>0</v>
      </c>
      <c r="I38" s="70"/>
      <c r="J38" s="63">
        <v>0</v>
      </c>
      <c r="K38" s="70"/>
      <c r="L38" s="63">
        <v>0</v>
      </c>
      <c r="M38" s="70"/>
      <c r="N38" s="63">
        <v>0</v>
      </c>
      <c r="O38" s="70"/>
      <c r="P38" s="45">
        <v>0</v>
      </c>
      <c r="R38" s="45">
        <v>0</v>
      </c>
      <c r="T38" s="45">
        <v>0</v>
      </c>
      <c r="V38" s="61">
        <v>137897</v>
      </c>
      <c r="W38" s="61">
        <f t="shared" si="6"/>
        <v>0</v>
      </c>
      <c r="X38" s="62"/>
      <c r="Y38" s="63">
        <f t="shared" si="7"/>
        <v>0</v>
      </c>
      <c r="Z38" s="70"/>
      <c r="AA38" s="61">
        <v>0</v>
      </c>
      <c r="AB38" s="62"/>
      <c r="AC38" s="63">
        <v>0</v>
      </c>
      <c r="AD38" s="70"/>
      <c r="AE38" s="61">
        <v>0</v>
      </c>
      <c r="AF38" s="62"/>
      <c r="AG38" s="45">
        <v>0</v>
      </c>
      <c r="AI38">
        <v>0</v>
      </c>
      <c r="AK38" s="45">
        <v>0</v>
      </c>
    </row>
    <row r="39" spans="1:37" ht="13.5">
      <c r="A39" s="61">
        <v>59</v>
      </c>
      <c r="B39" s="61">
        <v>4</v>
      </c>
      <c r="C39" s="61">
        <v>28</v>
      </c>
      <c r="D39" s="62" t="s">
        <v>134</v>
      </c>
      <c r="E39" s="61">
        <v>216888</v>
      </c>
      <c r="F39" s="61">
        <f t="shared" si="2"/>
        <v>18758</v>
      </c>
      <c r="G39" s="62"/>
      <c r="H39" s="63">
        <f t="shared" si="3"/>
        <v>18758</v>
      </c>
      <c r="I39" s="70"/>
      <c r="J39" s="63">
        <v>1627</v>
      </c>
      <c r="K39" s="70"/>
      <c r="L39" s="63">
        <v>0</v>
      </c>
      <c r="M39" s="70"/>
      <c r="N39" s="63">
        <v>0</v>
      </c>
      <c r="O39" s="70"/>
      <c r="P39" s="45">
        <v>0</v>
      </c>
      <c r="R39" s="45">
        <v>17131</v>
      </c>
      <c r="T39" s="45">
        <v>0</v>
      </c>
      <c r="V39" s="61">
        <v>21055</v>
      </c>
      <c r="W39" s="61">
        <f t="shared" si="6"/>
        <v>1982</v>
      </c>
      <c r="X39" s="62"/>
      <c r="Y39" s="63">
        <f t="shared" si="7"/>
        <v>1982</v>
      </c>
      <c r="Z39" s="70"/>
      <c r="AA39" s="61">
        <v>1283</v>
      </c>
      <c r="AB39" s="62"/>
      <c r="AC39" s="63">
        <v>0</v>
      </c>
      <c r="AD39" s="70"/>
      <c r="AE39" s="61">
        <v>0</v>
      </c>
      <c r="AF39" s="62"/>
      <c r="AG39" s="45">
        <v>0</v>
      </c>
      <c r="AI39">
        <v>699</v>
      </c>
      <c r="AK39" s="45">
        <v>0</v>
      </c>
    </row>
    <row r="40" spans="1:37" ht="13.5">
      <c r="A40" s="61">
        <v>66</v>
      </c>
      <c r="B40" s="61">
        <v>4</v>
      </c>
      <c r="C40" s="61">
        <v>29</v>
      </c>
      <c r="D40" s="62" t="s">
        <v>137</v>
      </c>
      <c r="E40" s="61">
        <v>145861</v>
      </c>
      <c r="F40" s="61">
        <f t="shared" si="2"/>
        <v>59932</v>
      </c>
      <c r="G40" s="62"/>
      <c r="H40" s="63">
        <f t="shared" si="3"/>
        <v>59932</v>
      </c>
      <c r="I40" s="70"/>
      <c r="J40" s="63">
        <v>0</v>
      </c>
      <c r="K40" s="70"/>
      <c r="L40" s="63">
        <v>0</v>
      </c>
      <c r="M40" s="70"/>
      <c r="N40" s="63">
        <v>0</v>
      </c>
      <c r="O40" s="70"/>
      <c r="P40" s="45">
        <v>0</v>
      </c>
      <c r="R40" s="45">
        <v>59932</v>
      </c>
      <c r="T40" s="45">
        <v>0</v>
      </c>
      <c r="V40" s="61">
        <v>64701</v>
      </c>
      <c r="W40" s="61">
        <f t="shared" si="6"/>
        <v>55807</v>
      </c>
      <c r="X40" s="62"/>
      <c r="Y40" s="63">
        <f t="shared" si="7"/>
        <v>55807</v>
      </c>
      <c r="Z40" s="70"/>
      <c r="AA40" s="61">
        <v>0</v>
      </c>
      <c r="AB40" s="62"/>
      <c r="AC40" s="63">
        <v>0</v>
      </c>
      <c r="AD40" s="70"/>
      <c r="AE40" s="61">
        <v>0</v>
      </c>
      <c r="AF40" s="62"/>
      <c r="AG40" s="45">
        <v>0</v>
      </c>
      <c r="AI40">
        <v>55807</v>
      </c>
      <c r="AK40" s="45">
        <v>0</v>
      </c>
    </row>
    <row r="41" spans="1:37" ht="13.5">
      <c r="A41" s="61">
        <v>64</v>
      </c>
      <c r="B41" s="61">
        <v>4</v>
      </c>
      <c r="C41" s="61">
        <v>30</v>
      </c>
      <c r="D41" s="64" t="s">
        <v>167</v>
      </c>
      <c r="E41" s="61">
        <v>110005</v>
      </c>
      <c r="F41" s="61">
        <f t="shared" si="2"/>
        <v>0</v>
      </c>
      <c r="G41" s="62"/>
      <c r="H41" s="63">
        <f t="shared" si="3"/>
        <v>0</v>
      </c>
      <c r="I41" s="70"/>
      <c r="J41" s="63">
        <v>0</v>
      </c>
      <c r="K41" s="70"/>
      <c r="L41" s="63">
        <v>0</v>
      </c>
      <c r="M41" s="70"/>
      <c r="N41" s="63">
        <v>0</v>
      </c>
      <c r="O41" s="70"/>
      <c r="P41" s="45">
        <v>0</v>
      </c>
      <c r="R41" s="45">
        <v>0</v>
      </c>
      <c r="T41" s="45">
        <v>0</v>
      </c>
      <c r="V41" s="61">
        <v>110005</v>
      </c>
      <c r="W41" s="61">
        <f t="shared" si="6"/>
        <v>0</v>
      </c>
      <c r="X41" s="62"/>
      <c r="Y41" s="63">
        <f t="shared" si="7"/>
        <v>0</v>
      </c>
      <c r="Z41" s="70"/>
      <c r="AA41" s="61">
        <v>0</v>
      </c>
      <c r="AB41" s="62"/>
      <c r="AC41" s="63">
        <v>0</v>
      </c>
      <c r="AD41" s="70"/>
      <c r="AE41" s="61">
        <v>0</v>
      </c>
      <c r="AF41" s="62"/>
      <c r="AG41" s="45">
        <v>0</v>
      </c>
      <c r="AI41">
        <v>0</v>
      </c>
      <c r="AK41" s="45">
        <v>0</v>
      </c>
    </row>
    <row r="42" spans="1:37" ht="13.5">
      <c r="A42" s="61">
        <v>88</v>
      </c>
      <c r="B42" s="61">
        <v>4</v>
      </c>
      <c r="C42" s="61">
        <v>31</v>
      </c>
      <c r="D42" s="62" t="s">
        <v>155</v>
      </c>
      <c r="E42" s="61">
        <v>85009</v>
      </c>
      <c r="F42" s="61">
        <f t="shared" si="2"/>
        <v>4610</v>
      </c>
      <c r="G42" s="62"/>
      <c r="H42" s="63">
        <f t="shared" si="3"/>
        <v>4610</v>
      </c>
      <c r="I42" s="70"/>
      <c r="J42" s="63">
        <v>0</v>
      </c>
      <c r="K42" s="70"/>
      <c r="L42" s="63">
        <v>0</v>
      </c>
      <c r="M42" s="70"/>
      <c r="N42" s="63">
        <v>0</v>
      </c>
      <c r="O42" s="70"/>
      <c r="P42" s="45">
        <v>0</v>
      </c>
      <c r="R42" s="45">
        <v>4610</v>
      </c>
      <c r="T42" s="45">
        <v>0</v>
      </c>
      <c r="V42" s="61">
        <v>85009</v>
      </c>
      <c r="W42" s="61">
        <f t="shared" si="6"/>
        <v>4610</v>
      </c>
      <c r="X42" s="62"/>
      <c r="Y42" s="63">
        <f t="shared" si="7"/>
        <v>4610</v>
      </c>
      <c r="Z42" s="70"/>
      <c r="AA42" s="61">
        <v>0</v>
      </c>
      <c r="AB42" s="62"/>
      <c r="AC42" s="63">
        <v>0</v>
      </c>
      <c r="AD42" s="70"/>
      <c r="AE42" s="61">
        <v>0</v>
      </c>
      <c r="AF42" s="62"/>
      <c r="AG42" s="45">
        <v>0</v>
      </c>
      <c r="AI42">
        <v>4610</v>
      </c>
      <c r="AK42" s="45">
        <v>0</v>
      </c>
    </row>
    <row r="43" spans="1:37" ht="13.5">
      <c r="A43" s="61">
        <v>52</v>
      </c>
      <c r="B43" s="61">
        <v>4</v>
      </c>
      <c r="C43" s="61">
        <v>32</v>
      </c>
      <c r="D43" s="62" t="s">
        <v>127</v>
      </c>
      <c r="E43" s="61">
        <v>62523</v>
      </c>
      <c r="F43" s="61">
        <f t="shared" si="2"/>
        <v>898</v>
      </c>
      <c r="G43" s="62"/>
      <c r="H43" s="63">
        <f t="shared" si="3"/>
        <v>898</v>
      </c>
      <c r="I43" s="70"/>
      <c r="J43" s="63">
        <v>898</v>
      </c>
      <c r="K43" s="70"/>
      <c r="L43" s="63">
        <v>0</v>
      </c>
      <c r="M43" s="70"/>
      <c r="N43" s="63">
        <v>0</v>
      </c>
      <c r="O43" s="70"/>
      <c r="P43" s="45">
        <v>0</v>
      </c>
      <c r="R43" s="45">
        <v>0</v>
      </c>
      <c r="T43" s="45">
        <v>0</v>
      </c>
      <c r="V43" s="61">
        <v>5610</v>
      </c>
      <c r="W43" s="61">
        <f t="shared" si="6"/>
        <v>0</v>
      </c>
      <c r="X43" s="62"/>
      <c r="Y43" s="63">
        <f t="shared" si="7"/>
        <v>0</v>
      </c>
      <c r="Z43" s="70"/>
      <c r="AA43" s="61">
        <v>0</v>
      </c>
      <c r="AB43" s="62"/>
      <c r="AC43" s="63">
        <v>0</v>
      </c>
      <c r="AD43" s="70"/>
      <c r="AE43" s="61">
        <v>0</v>
      </c>
      <c r="AF43" s="62"/>
      <c r="AG43" s="45">
        <v>0</v>
      </c>
      <c r="AI43">
        <v>0</v>
      </c>
      <c r="AK43" s="45">
        <v>0</v>
      </c>
    </row>
    <row r="44" spans="4:32" ht="13.5">
      <c r="D44" s="62"/>
      <c r="E44" s="61"/>
      <c r="F44" s="61"/>
      <c r="G44" s="62"/>
      <c r="H44" s="63"/>
      <c r="I44" s="70"/>
      <c r="J44" s="63"/>
      <c r="K44" s="70"/>
      <c r="L44" s="63"/>
      <c r="M44" s="70"/>
      <c r="N44" s="63"/>
      <c r="O44" s="70"/>
      <c r="V44" s="61"/>
      <c r="W44" s="61"/>
      <c r="X44" s="62"/>
      <c r="Y44" s="63"/>
      <c r="Z44" s="70"/>
      <c r="AA44" s="61"/>
      <c r="AB44" s="62"/>
      <c r="AC44" s="63"/>
      <c r="AD44" s="70"/>
      <c r="AE44" s="61"/>
      <c r="AF44" s="62"/>
    </row>
    <row r="45" spans="4:32" ht="13.5">
      <c r="D45" s="62"/>
      <c r="E45" s="61"/>
      <c r="F45" s="61"/>
      <c r="G45" s="62"/>
      <c r="H45" s="63"/>
      <c r="I45" s="70"/>
      <c r="J45" s="63"/>
      <c r="K45" s="70"/>
      <c r="L45" s="63"/>
      <c r="M45" s="70"/>
      <c r="N45" s="63"/>
      <c r="O45" s="70"/>
      <c r="V45" s="61"/>
      <c r="W45" s="61"/>
      <c r="X45" s="62"/>
      <c r="Y45" s="63"/>
      <c r="Z45" s="70"/>
      <c r="AA45" s="61"/>
      <c r="AB45" s="62"/>
      <c r="AC45" s="63"/>
      <c r="AD45" s="70"/>
      <c r="AE45" s="61"/>
      <c r="AF45" s="62"/>
    </row>
    <row r="46" spans="1:37" ht="13.5">
      <c r="A46" s="61">
        <v>70</v>
      </c>
      <c r="B46" s="61">
        <v>5</v>
      </c>
      <c r="C46" s="61">
        <v>33</v>
      </c>
      <c r="D46" s="62" t="s">
        <v>140</v>
      </c>
      <c r="E46" s="61">
        <v>905022</v>
      </c>
      <c r="F46" s="61">
        <f t="shared" si="2"/>
        <v>33137</v>
      </c>
      <c r="G46" s="62"/>
      <c r="H46" s="63">
        <f t="shared" si="3"/>
        <v>33137</v>
      </c>
      <c r="I46" s="70"/>
      <c r="J46" s="63">
        <v>32244</v>
      </c>
      <c r="K46" s="70"/>
      <c r="L46" s="63">
        <v>0</v>
      </c>
      <c r="M46" s="70"/>
      <c r="N46" s="63">
        <v>0</v>
      </c>
      <c r="O46" s="70"/>
      <c r="P46" s="45">
        <v>0</v>
      </c>
      <c r="R46" s="45">
        <v>871</v>
      </c>
      <c r="T46" s="45">
        <v>22</v>
      </c>
      <c r="V46" s="61">
        <v>101362</v>
      </c>
      <c r="W46" s="61">
        <f>SUM(AA46,AE46,AI46,AK46)</f>
        <v>2603</v>
      </c>
      <c r="X46" s="62"/>
      <c r="Y46" s="63">
        <f>SUM(AA46,AC46,AE46,AG46,AI46,AK46)</f>
        <v>2603</v>
      </c>
      <c r="Z46" s="70"/>
      <c r="AA46" s="61">
        <v>2603</v>
      </c>
      <c r="AB46" s="62"/>
      <c r="AC46" s="63">
        <v>0</v>
      </c>
      <c r="AD46" s="70"/>
      <c r="AE46" s="61">
        <v>0</v>
      </c>
      <c r="AF46" s="62"/>
      <c r="AG46" s="45">
        <v>0</v>
      </c>
      <c r="AI46">
        <v>0</v>
      </c>
      <c r="AK46" s="45">
        <v>0</v>
      </c>
    </row>
    <row r="47" spans="1:37" ht="13.5">
      <c r="A47" s="61">
        <v>83</v>
      </c>
      <c r="B47" s="61">
        <v>5</v>
      </c>
      <c r="C47" s="61">
        <v>34</v>
      </c>
      <c r="D47" s="62" t="s">
        <v>151</v>
      </c>
      <c r="E47" s="61">
        <v>125677</v>
      </c>
      <c r="F47" s="61">
        <f t="shared" si="2"/>
        <v>190</v>
      </c>
      <c r="G47" s="62"/>
      <c r="H47" s="63">
        <f t="shared" si="3"/>
        <v>190</v>
      </c>
      <c r="I47" s="70"/>
      <c r="J47" s="63">
        <v>0</v>
      </c>
      <c r="K47" s="70"/>
      <c r="L47" s="63">
        <v>0</v>
      </c>
      <c r="M47" s="70"/>
      <c r="N47" s="63">
        <v>0</v>
      </c>
      <c r="O47" s="70"/>
      <c r="P47" s="45">
        <v>0</v>
      </c>
      <c r="R47" s="45">
        <v>0</v>
      </c>
      <c r="T47" s="45">
        <v>190</v>
      </c>
      <c r="V47" s="61">
        <v>9754</v>
      </c>
      <c r="W47" s="61">
        <f>SUM(AA47,AE47,AI47,AK47)</f>
        <v>190</v>
      </c>
      <c r="X47" s="62"/>
      <c r="Y47" s="63">
        <f>SUM(AA47,AC47,AE47,AG47,AI47,AK47)</f>
        <v>190</v>
      </c>
      <c r="Z47" s="70"/>
      <c r="AA47" s="61">
        <v>0</v>
      </c>
      <c r="AB47" s="62"/>
      <c r="AC47" s="63">
        <v>0</v>
      </c>
      <c r="AD47" s="70"/>
      <c r="AE47" s="61">
        <v>0</v>
      </c>
      <c r="AF47" s="62"/>
      <c r="AG47" s="45">
        <v>0</v>
      </c>
      <c r="AI47">
        <v>0</v>
      </c>
      <c r="AK47" s="45">
        <v>190</v>
      </c>
    </row>
    <row r="48" spans="1:37" ht="13.5">
      <c r="A48" s="61">
        <v>76</v>
      </c>
      <c r="B48" s="61">
        <v>5</v>
      </c>
      <c r="C48" s="61">
        <v>35</v>
      </c>
      <c r="D48" s="62" t="s">
        <v>146</v>
      </c>
      <c r="E48" s="61">
        <v>96562</v>
      </c>
      <c r="F48" s="61">
        <f t="shared" si="2"/>
        <v>0</v>
      </c>
      <c r="G48" s="62"/>
      <c r="H48" s="63">
        <f t="shared" si="3"/>
        <v>0</v>
      </c>
      <c r="I48" s="70"/>
      <c r="J48" s="63">
        <v>0</v>
      </c>
      <c r="K48" s="70"/>
      <c r="L48" s="63">
        <v>0</v>
      </c>
      <c r="M48" s="70"/>
      <c r="N48" s="63">
        <v>0</v>
      </c>
      <c r="O48" s="70"/>
      <c r="P48" s="45">
        <v>0</v>
      </c>
      <c r="R48" s="45">
        <v>0</v>
      </c>
      <c r="T48" s="45">
        <v>0</v>
      </c>
      <c r="V48" s="61">
        <v>9499</v>
      </c>
      <c r="W48" s="61">
        <f>SUM(AA48,AE48,AI48,AK48)</f>
        <v>0</v>
      </c>
      <c r="X48" s="62"/>
      <c r="Y48" s="63">
        <f>SUM(AA48,AC48,AE48,AG48,AI48,AK48)</f>
        <v>0</v>
      </c>
      <c r="Z48" s="70"/>
      <c r="AA48" s="61">
        <v>0</v>
      </c>
      <c r="AB48" s="62"/>
      <c r="AC48" s="63">
        <v>0</v>
      </c>
      <c r="AD48" s="70"/>
      <c r="AE48" s="61">
        <v>0</v>
      </c>
      <c r="AF48" s="62"/>
      <c r="AG48" s="45">
        <v>0</v>
      </c>
      <c r="AI48">
        <v>0</v>
      </c>
      <c r="AK48" s="45">
        <v>0</v>
      </c>
    </row>
    <row r="49" spans="4:32" ht="13.5">
      <c r="D49" s="62"/>
      <c r="E49" s="61"/>
      <c r="F49" s="61"/>
      <c r="G49" s="62"/>
      <c r="H49" s="63"/>
      <c r="I49" s="70"/>
      <c r="J49" s="63"/>
      <c r="K49" s="70"/>
      <c r="L49" s="63"/>
      <c r="M49" s="70"/>
      <c r="N49" s="63"/>
      <c r="O49" s="70"/>
      <c r="V49" s="61"/>
      <c r="W49" s="61"/>
      <c r="X49" s="62"/>
      <c r="Y49" s="63"/>
      <c r="Z49" s="70"/>
      <c r="AA49" s="61"/>
      <c r="AB49" s="62"/>
      <c r="AC49" s="63"/>
      <c r="AD49" s="70"/>
      <c r="AE49" s="61"/>
      <c r="AF49" s="62"/>
    </row>
    <row r="50" spans="4:32" ht="13.5">
      <c r="D50" s="62"/>
      <c r="E50" s="61"/>
      <c r="F50" s="61"/>
      <c r="G50" s="62"/>
      <c r="H50" s="63"/>
      <c r="I50" s="70"/>
      <c r="J50" s="63"/>
      <c r="K50" s="70"/>
      <c r="L50" s="63"/>
      <c r="M50" s="70"/>
      <c r="N50" s="63"/>
      <c r="O50" s="70"/>
      <c r="V50" s="61"/>
      <c r="W50" s="61"/>
      <c r="X50" s="62"/>
      <c r="Y50" s="63"/>
      <c r="Z50" s="70"/>
      <c r="AA50" s="61"/>
      <c r="AB50" s="62"/>
      <c r="AC50" s="63"/>
      <c r="AD50" s="70"/>
      <c r="AE50" s="61"/>
      <c r="AF50" s="62"/>
    </row>
    <row r="51" spans="1:37" ht="13.5">
      <c r="A51" s="61">
        <v>20</v>
      </c>
      <c r="B51" s="61">
        <v>6</v>
      </c>
      <c r="C51" s="61">
        <v>36</v>
      </c>
      <c r="D51" s="62" t="s">
        <v>104</v>
      </c>
      <c r="E51" s="61">
        <v>57019</v>
      </c>
      <c r="F51" s="61">
        <f t="shared" si="2"/>
        <v>848</v>
      </c>
      <c r="G51" s="62"/>
      <c r="H51" s="63">
        <f t="shared" si="3"/>
        <v>848</v>
      </c>
      <c r="I51" s="70"/>
      <c r="J51" s="63">
        <v>823</v>
      </c>
      <c r="K51" s="70"/>
      <c r="L51" s="63">
        <v>0</v>
      </c>
      <c r="M51" s="70"/>
      <c r="N51" s="63">
        <v>0</v>
      </c>
      <c r="O51" s="70"/>
      <c r="P51" s="45">
        <v>0</v>
      </c>
      <c r="R51" s="45">
        <v>25</v>
      </c>
      <c r="T51" s="45">
        <v>0</v>
      </c>
      <c r="V51" s="61">
        <v>12110</v>
      </c>
      <c r="W51" s="61">
        <f>SUM(AA51,AE51,AI51,AK51)</f>
        <v>0</v>
      </c>
      <c r="X51" s="62"/>
      <c r="Y51" s="63">
        <f>SUM(AA51,AC51,AE51,AG51,AI51,AK51)</f>
        <v>0</v>
      </c>
      <c r="Z51" s="70"/>
      <c r="AA51" s="61">
        <v>0</v>
      </c>
      <c r="AB51" s="62"/>
      <c r="AC51" s="63">
        <v>0</v>
      </c>
      <c r="AD51" s="70"/>
      <c r="AE51" s="61">
        <v>0</v>
      </c>
      <c r="AF51" s="62"/>
      <c r="AG51" s="45">
        <v>0</v>
      </c>
      <c r="AI51">
        <v>0</v>
      </c>
      <c r="AK51" s="45">
        <v>0</v>
      </c>
    </row>
    <row r="52" spans="4:32" ht="13.5">
      <c r="D52" s="62"/>
      <c r="E52" s="61"/>
      <c r="F52" s="61"/>
      <c r="G52" s="62"/>
      <c r="H52" s="63"/>
      <c r="I52" s="70"/>
      <c r="J52" s="63"/>
      <c r="K52" s="70"/>
      <c r="L52" s="63"/>
      <c r="M52" s="70"/>
      <c r="N52" s="63"/>
      <c r="O52" s="70"/>
      <c r="V52" s="61"/>
      <c r="W52" s="61"/>
      <c r="X52" s="62"/>
      <c r="Y52" s="63"/>
      <c r="Z52" s="70"/>
      <c r="AA52" s="61"/>
      <c r="AB52" s="62"/>
      <c r="AC52" s="63"/>
      <c r="AD52" s="70"/>
      <c r="AE52" s="61"/>
      <c r="AF52" s="62"/>
    </row>
    <row r="53" spans="4:32" ht="13.5">
      <c r="D53" s="62"/>
      <c r="E53" s="61"/>
      <c r="F53" s="61"/>
      <c r="G53" s="62"/>
      <c r="H53" s="63"/>
      <c r="I53" s="70"/>
      <c r="J53" s="63"/>
      <c r="K53" s="70"/>
      <c r="L53" s="63"/>
      <c r="M53" s="70"/>
      <c r="N53" s="63"/>
      <c r="O53" s="70"/>
      <c r="V53" s="61"/>
      <c r="W53" s="61"/>
      <c r="X53" s="62"/>
      <c r="Y53" s="63"/>
      <c r="Z53" s="70"/>
      <c r="AA53" s="61"/>
      <c r="AB53" s="62"/>
      <c r="AC53" s="63"/>
      <c r="AD53" s="70"/>
      <c r="AE53" s="61"/>
      <c r="AF53" s="62"/>
    </row>
    <row r="54" spans="1:37" ht="13.5">
      <c r="A54" s="61">
        <v>4</v>
      </c>
      <c r="B54" s="61">
        <v>7</v>
      </c>
      <c r="C54" s="61">
        <v>37</v>
      </c>
      <c r="D54" s="61" t="s">
        <v>94</v>
      </c>
      <c r="E54" s="61">
        <v>1269967</v>
      </c>
      <c r="F54" s="61">
        <f t="shared" si="2"/>
        <v>46926</v>
      </c>
      <c r="G54" s="62"/>
      <c r="H54" s="63">
        <f t="shared" si="3"/>
        <v>46926</v>
      </c>
      <c r="I54" s="70"/>
      <c r="J54" s="63">
        <v>1105</v>
      </c>
      <c r="K54" s="70"/>
      <c r="L54" s="63">
        <v>0</v>
      </c>
      <c r="M54" s="70"/>
      <c r="N54" s="63">
        <v>0</v>
      </c>
      <c r="O54" s="70"/>
      <c r="P54" s="45">
        <v>0</v>
      </c>
      <c r="R54" s="45">
        <v>43357</v>
      </c>
      <c r="T54" s="45">
        <v>2464</v>
      </c>
      <c r="V54" s="61">
        <v>12081</v>
      </c>
      <c r="W54" s="61">
        <f aca="true" t="shared" si="8" ref="W54:W64">SUM(AA54,AE54,AI54,AK54)</f>
        <v>0</v>
      </c>
      <c r="X54" s="62"/>
      <c r="Y54" s="63">
        <f aca="true" t="shared" si="9" ref="Y54:Y64">SUM(AA54,AC54,AE54,AG54,AI54,AK54)</f>
        <v>0</v>
      </c>
      <c r="Z54" s="70"/>
      <c r="AA54" s="61">
        <v>0</v>
      </c>
      <c r="AB54" s="62"/>
      <c r="AC54" s="63">
        <v>0</v>
      </c>
      <c r="AD54" s="70"/>
      <c r="AE54" s="61">
        <v>0</v>
      </c>
      <c r="AF54" s="62"/>
      <c r="AG54" s="45">
        <v>0</v>
      </c>
      <c r="AI54">
        <v>0</v>
      </c>
      <c r="AK54" s="45">
        <v>0</v>
      </c>
    </row>
    <row r="55" spans="1:37" ht="13.5">
      <c r="A55" s="62">
        <v>41</v>
      </c>
      <c r="B55" s="62">
        <v>7</v>
      </c>
      <c r="C55" s="62">
        <v>38</v>
      </c>
      <c r="D55" s="61" t="s">
        <v>119</v>
      </c>
      <c r="E55" s="61">
        <v>98239</v>
      </c>
      <c r="F55" s="61">
        <f t="shared" si="2"/>
        <v>12678</v>
      </c>
      <c r="G55" s="62"/>
      <c r="H55" s="63">
        <f t="shared" si="3"/>
        <v>12678</v>
      </c>
      <c r="I55" s="70"/>
      <c r="J55" s="63">
        <v>0</v>
      </c>
      <c r="K55" s="70"/>
      <c r="L55" s="63">
        <v>0</v>
      </c>
      <c r="M55" s="70"/>
      <c r="N55" s="63">
        <v>0</v>
      </c>
      <c r="O55" s="70"/>
      <c r="P55" s="45">
        <v>0</v>
      </c>
      <c r="R55" s="45">
        <v>12616</v>
      </c>
      <c r="T55" s="45">
        <v>62</v>
      </c>
      <c r="V55" s="61">
        <v>98239</v>
      </c>
      <c r="W55" s="61">
        <f t="shared" si="8"/>
        <v>12678</v>
      </c>
      <c r="X55" s="62"/>
      <c r="Y55" s="63">
        <f t="shared" si="9"/>
        <v>12678</v>
      </c>
      <c r="Z55" s="70"/>
      <c r="AA55" s="61">
        <v>0</v>
      </c>
      <c r="AB55" s="62"/>
      <c r="AC55" s="63">
        <v>0</v>
      </c>
      <c r="AD55" s="70"/>
      <c r="AE55" s="61">
        <v>0</v>
      </c>
      <c r="AF55" s="62"/>
      <c r="AG55" s="45">
        <v>0</v>
      </c>
      <c r="AI55">
        <v>12616</v>
      </c>
      <c r="AK55" s="45">
        <v>62</v>
      </c>
    </row>
    <row r="56" spans="1:37" ht="13.5">
      <c r="A56" s="62">
        <v>47</v>
      </c>
      <c r="B56" s="62">
        <v>7</v>
      </c>
      <c r="C56" s="62">
        <v>39</v>
      </c>
      <c r="D56" s="61" t="s">
        <v>124</v>
      </c>
      <c r="E56" s="61">
        <v>92310</v>
      </c>
      <c r="F56" s="61">
        <f t="shared" si="2"/>
        <v>290</v>
      </c>
      <c r="G56" s="62"/>
      <c r="H56" s="63">
        <f t="shared" si="3"/>
        <v>290</v>
      </c>
      <c r="I56" s="70"/>
      <c r="J56" s="63">
        <v>0</v>
      </c>
      <c r="K56" s="70"/>
      <c r="L56" s="63">
        <v>0</v>
      </c>
      <c r="M56" s="70"/>
      <c r="N56" s="63">
        <v>0</v>
      </c>
      <c r="O56" s="70"/>
      <c r="P56" s="45">
        <v>0</v>
      </c>
      <c r="R56" s="45">
        <v>290</v>
      </c>
      <c r="T56" s="45">
        <v>0</v>
      </c>
      <c r="V56" s="61">
        <v>15525</v>
      </c>
      <c r="W56" s="61">
        <f t="shared" si="8"/>
        <v>77</v>
      </c>
      <c r="X56" s="62"/>
      <c r="Y56" s="63">
        <f t="shared" si="9"/>
        <v>77</v>
      </c>
      <c r="Z56" s="70"/>
      <c r="AA56" s="61">
        <v>0</v>
      </c>
      <c r="AB56" s="62"/>
      <c r="AC56" s="63">
        <v>0</v>
      </c>
      <c r="AD56" s="70"/>
      <c r="AE56" s="61">
        <v>0</v>
      </c>
      <c r="AF56" s="62"/>
      <c r="AG56" s="45">
        <v>0</v>
      </c>
      <c r="AI56">
        <v>77</v>
      </c>
      <c r="AK56" s="45">
        <v>0</v>
      </c>
    </row>
    <row r="57" spans="1:37" ht="13.5">
      <c r="A57" s="61">
        <v>46</v>
      </c>
      <c r="B57" s="61">
        <v>7</v>
      </c>
      <c r="C57" s="61">
        <v>40</v>
      </c>
      <c r="D57" s="62" t="s">
        <v>123</v>
      </c>
      <c r="E57" s="61">
        <v>567165</v>
      </c>
      <c r="F57" s="61">
        <f t="shared" si="2"/>
        <v>5576</v>
      </c>
      <c r="G57" s="62"/>
      <c r="H57" s="63">
        <f t="shared" si="3"/>
        <v>270649</v>
      </c>
      <c r="I57" s="70"/>
      <c r="J57" s="63">
        <v>0</v>
      </c>
      <c r="K57" s="70"/>
      <c r="L57" s="63">
        <v>265073</v>
      </c>
      <c r="M57" s="70"/>
      <c r="N57" s="63">
        <v>0</v>
      </c>
      <c r="O57" s="70"/>
      <c r="P57" s="45">
        <v>0</v>
      </c>
      <c r="R57" s="45">
        <v>5576</v>
      </c>
      <c r="T57" s="45">
        <v>0</v>
      </c>
      <c r="V57" s="61">
        <v>65495</v>
      </c>
      <c r="W57" s="61">
        <f t="shared" si="8"/>
        <v>87</v>
      </c>
      <c r="X57" s="62"/>
      <c r="Y57" s="63">
        <f t="shared" si="9"/>
        <v>22750</v>
      </c>
      <c r="Z57" s="70"/>
      <c r="AA57" s="61">
        <v>0</v>
      </c>
      <c r="AB57" s="62"/>
      <c r="AC57" s="63">
        <v>22663</v>
      </c>
      <c r="AD57" s="70"/>
      <c r="AE57" s="61">
        <v>0</v>
      </c>
      <c r="AF57" s="62"/>
      <c r="AG57" s="45">
        <v>0</v>
      </c>
      <c r="AI57">
        <v>87</v>
      </c>
      <c r="AK57" s="45">
        <v>0</v>
      </c>
    </row>
    <row r="58" spans="1:37" ht="13.5">
      <c r="A58" s="61">
        <v>33</v>
      </c>
      <c r="B58" s="61">
        <v>7</v>
      </c>
      <c r="C58" s="61">
        <v>41</v>
      </c>
      <c r="D58" s="61" t="s">
        <v>113</v>
      </c>
      <c r="E58" s="61">
        <v>134204</v>
      </c>
      <c r="F58" s="61">
        <f t="shared" si="2"/>
        <v>0</v>
      </c>
      <c r="G58" s="62"/>
      <c r="H58" s="63">
        <f t="shared" si="3"/>
        <v>0</v>
      </c>
      <c r="I58" s="70"/>
      <c r="J58" s="63">
        <v>0</v>
      </c>
      <c r="K58" s="70"/>
      <c r="L58" s="63">
        <v>0</v>
      </c>
      <c r="M58" s="70"/>
      <c r="N58" s="63">
        <v>0</v>
      </c>
      <c r="O58" s="70"/>
      <c r="P58" s="45">
        <v>0</v>
      </c>
      <c r="R58" s="45">
        <v>0</v>
      </c>
      <c r="T58" s="45">
        <v>0</v>
      </c>
      <c r="V58" s="61">
        <v>9466</v>
      </c>
      <c r="W58" s="61">
        <f t="shared" si="8"/>
        <v>0</v>
      </c>
      <c r="X58" s="62"/>
      <c r="Y58" s="63">
        <f t="shared" si="9"/>
        <v>0</v>
      </c>
      <c r="Z58" s="70"/>
      <c r="AA58" s="61">
        <v>0</v>
      </c>
      <c r="AB58" s="62"/>
      <c r="AC58" s="63">
        <v>0</v>
      </c>
      <c r="AD58" s="70"/>
      <c r="AE58" s="61">
        <v>0</v>
      </c>
      <c r="AF58" s="62"/>
      <c r="AG58" s="45">
        <v>0</v>
      </c>
      <c r="AI58">
        <v>0</v>
      </c>
      <c r="AK58" s="45">
        <v>0</v>
      </c>
    </row>
    <row r="59" spans="1:37" ht="13.5">
      <c r="A59" s="61">
        <v>34</v>
      </c>
      <c r="B59" s="61">
        <v>7</v>
      </c>
      <c r="C59" s="61">
        <v>42</v>
      </c>
      <c r="D59" s="61" t="s">
        <v>114</v>
      </c>
      <c r="E59" s="61">
        <v>367705</v>
      </c>
      <c r="F59" s="61">
        <f t="shared" si="2"/>
        <v>0</v>
      </c>
      <c r="G59" s="62"/>
      <c r="H59" s="63">
        <f t="shared" si="3"/>
        <v>0</v>
      </c>
      <c r="I59" s="70"/>
      <c r="J59" s="63">
        <v>0</v>
      </c>
      <c r="K59" s="70"/>
      <c r="L59" s="63">
        <v>0</v>
      </c>
      <c r="M59" s="70"/>
      <c r="N59" s="63">
        <v>0</v>
      </c>
      <c r="O59" s="70"/>
      <c r="P59" s="45">
        <v>0</v>
      </c>
      <c r="R59" s="45">
        <v>0</v>
      </c>
      <c r="T59" s="45">
        <v>0</v>
      </c>
      <c r="V59" s="61">
        <v>25311</v>
      </c>
      <c r="W59" s="61">
        <f t="shared" si="8"/>
        <v>0</v>
      </c>
      <c r="X59" s="62"/>
      <c r="Y59" s="63">
        <f t="shared" si="9"/>
        <v>0</v>
      </c>
      <c r="Z59" s="70"/>
      <c r="AA59" s="61">
        <v>0</v>
      </c>
      <c r="AB59" s="62"/>
      <c r="AC59" s="63">
        <v>0</v>
      </c>
      <c r="AD59" s="70"/>
      <c r="AE59" s="61">
        <v>0</v>
      </c>
      <c r="AF59" s="62"/>
      <c r="AG59" s="45">
        <v>0</v>
      </c>
      <c r="AI59">
        <v>0</v>
      </c>
      <c r="AK59" s="45">
        <v>0</v>
      </c>
    </row>
    <row r="60" spans="1:37" ht="13.5">
      <c r="A60" s="61">
        <v>38</v>
      </c>
      <c r="B60" s="61">
        <v>7</v>
      </c>
      <c r="C60" s="61">
        <v>43</v>
      </c>
      <c r="D60" s="61" t="s">
        <v>117</v>
      </c>
      <c r="E60" s="61">
        <v>254248</v>
      </c>
      <c r="F60" s="61">
        <f t="shared" si="2"/>
        <v>0</v>
      </c>
      <c r="G60" s="62"/>
      <c r="H60" s="63">
        <f t="shared" si="3"/>
        <v>0</v>
      </c>
      <c r="I60" s="70"/>
      <c r="J60" s="63">
        <v>0</v>
      </c>
      <c r="K60" s="70"/>
      <c r="L60" s="63">
        <v>0</v>
      </c>
      <c r="M60" s="70"/>
      <c r="N60" s="63">
        <v>0</v>
      </c>
      <c r="O60" s="70"/>
      <c r="P60" s="45">
        <v>0</v>
      </c>
      <c r="R60" s="45">
        <v>0</v>
      </c>
      <c r="T60" s="45">
        <v>0</v>
      </c>
      <c r="V60" s="61">
        <v>25590</v>
      </c>
      <c r="W60" s="61">
        <f t="shared" si="8"/>
        <v>0</v>
      </c>
      <c r="X60" s="62"/>
      <c r="Y60" s="63">
        <f t="shared" si="9"/>
        <v>0</v>
      </c>
      <c r="Z60" s="70"/>
      <c r="AA60" s="61">
        <v>0</v>
      </c>
      <c r="AB60" s="62"/>
      <c r="AC60" s="63">
        <v>0</v>
      </c>
      <c r="AD60" s="70"/>
      <c r="AE60" s="61">
        <v>0</v>
      </c>
      <c r="AF60" s="62"/>
      <c r="AG60" s="45">
        <v>0</v>
      </c>
      <c r="AI60">
        <v>0</v>
      </c>
      <c r="AK60" s="45">
        <v>0</v>
      </c>
    </row>
    <row r="61" spans="1:37" ht="13.5">
      <c r="A61" s="61">
        <v>51</v>
      </c>
      <c r="B61" s="61">
        <v>7</v>
      </c>
      <c r="C61" s="61">
        <v>44</v>
      </c>
      <c r="D61" s="61" t="s">
        <v>126</v>
      </c>
      <c r="E61" s="61">
        <v>113741</v>
      </c>
      <c r="F61" s="61">
        <f t="shared" si="2"/>
        <v>0</v>
      </c>
      <c r="G61" s="62"/>
      <c r="H61" s="63">
        <f t="shared" si="3"/>
        <v>0</v>
      </c>
      <c r="I61" s="70"/>
      <c r="J61" s="63">
        <v>0</v>
      </c>
      <c r="K61" s="70"/>
      <c r="L61" s="63">
        <v>0</v>
      </c>
      <c r="M61" s="70"/>
      <c r="N61" s="63">
        <v>0</v>
      </c>
      <c r="O61" s="70"/>
      <c r="P61" s="45">
        <v>0</v>
      </c>
      <c r="R61" s="45">
        <v>0</v>
      </c>
      <c r="T61" s="45">
        <v>0</v>
      </c>
      <c r="V61" s="61">
        <v>12658</v>
      </c>
      <c r="W61" s="61">
        <f t="shared" si="8"/>
        <v>0</v>
      </c>
      <c r="X61" s="62"/>
      <c r="Y61" s="63">
        <f t="shared" si="9"/>
        <v>0</v>
      </c>
      <c r="Z61" s="70"/>
      <c r="AA61" s="61">
        <v>0</v>
      </c>
      <c r="AB61" s="62"/>
      <c r="AC61" s="63">
        <v>0</v>
      </c>
      <c r="AD61" s="70"/>
      <c r="AE61" s="61">
        <v>0</v>
      </c>
      <c r="AF61" s="62"/>
      <c r="AG61" s="45">
        <v>0</v>
      </c>
      <c r="AI61">
        <v>0</v>
      </c>
      <c r="AK61" s="45">
        <v>0</v>
      </c>
    </row>
    <row r="62" spans="1:37" ht="13.5">
      <c r="A62" s="61">
        <v>73</v>
      </c>
      <c r="B62" s="61">
        <v>7</v>
      </c>
      <c r="C62" s="61">
        <v>45</v>
      </c>
      <c r="D62" s="61" t="s">
        <v>143</v>
      </c>
      <c r="E62" s="61">
        <v>77462</v>
      </c>
      <c r="F62" s="61">
        <f t="shared" si="2"/>
        <v>0</v>
      </c>
      <c r="G62" s="62"/>
      <c r="H62" s="63">
        <f t="shared" si="3"/>
        <v>0</v>
      </c>
      <c r="I62" s="70"/>
      <c r="J62" s="63">
        <v>0</v>
      </c>
      <c r="K62" s="70"/>
      <c r="L62" s="63">
        <v>0</v>
      </c>
      <c r="M62" s="70"/>
      <c r="N62" s="63">
        <v>0</v>
      </c>
      <c r="O62" s="70"/>
      <c r="P62" s="45">
        <v>0</v>
      </c>
      <c r="R62" s="45">
        <v>0</v>
      </c>
      <c r="T62" s="45">
        <v>0</v>
      </c>
      <c r="V62" s="61">
        <v>6242</v>
      </c>
      <c r="W62" s="61">
        <f t="shared" si="8"/>
        <v>0</v>
      </c>
      <c r="X62" s="62"/>
      <c r="Y62" s="63">
        <f t="shared" si="9"/>
        <v>0</v>
      </c>
      <c r="Z62" s="70"/>
      <c r="AA62" s="61">
        <v>0</v>
      </c>
      <c r="AB62" s="62"/>
      <c r="AC62" s="63">
        <v>0</v>
      </c>
      <c r="AD62" s="70"/>
      <c r="AE62" s="61">
        <v>0</v>
      </c>
      <c r="AF62" s="62"/>
      <c r="AG62" s="45">
        <v>0</v>
      </c>
      <c r="AI62">
        <v>0</v>
      </c>
      <c r="AK62" s="45">
        <v>0</v>
      </c>
    </row>
    <row r="63" spans="1:37" ht="13.5">
      <c r="A63" s="61">
        <v>19</v>
      </c>
      <c r="B63" s="61">
        <v>7</v>
      </c>
      <c r="C63" s="61">
        <v>46</v>
      </c>
      <c r="D63" s="62" t="s">
        <v>103</v>
      </c>
      <c r="E63" s="61">
        <v>90358</v>
      </c>
      <c r="F63" s="61">
        <f t="shared" si="2"/>
        <v>23</v>
      </c>
      <c r="G63" s="62"/>
      <c r="H63" s="63">
        <f t="shared" si="3"/>
        <v>23</v>
      </c>
      <c r="I63" s="70"/>
      <c r="J63" s="63">
        <v>0</v>
      </c>
      <c r="K63" s="70"/>
      <c r="L63" s="63">
        <v>0</v>
      </c>
      <c r="M63" s="70"/>
      <c r="N63" s="63">
        <v>0</v>
      </c>
      <c r="O63" s="70"/>
      <c r="P63" s="45">
        <v>0</v>
      </c>
      <c r="R63" s="45">
        <v>23</v>
      </c>
      <c r="T63" s="45">
        <v>0</v>
      </c>
      <c r="V63" s="61">
        <v>82767</v>
      </c>
      <c r="W63" s="61">
        <f t="shared" si="8"/>
        <v>0</v>
      </c>
      <c r="X63" s="62"/>
      <c r="Y63" s="63">
        <f t="shared" si="9"/>
        <v>0</v>
      </c>
      <c r="Z63" s="70"/>
      <c r="AA63" s="61">
        <v>0</v>
      </c>
      <c r="AB63" s="62"/>
      <c r="AC63" s="63">
        <v>0</v>
      </c>
      <c r="AD63" s="70"/>
      <c r="AE63" s="61">
        <v>0</v>
      </c>
      <c r="AF63" s="62"/>
      <c r="AG63" s="45">
        <v>0</v>
      </c>
      <c r="AI63">
        <v>0</v>
      </c>
      <c r="AK63" s="45">
        <v>0</v>
      </c>
    </row>
    <row r="64" spans="1:37" ht="13.5">
      <c r="A64" s="61">
        <v>32</v>
      </c>
      <c r="B64" s="61">
        <v>7</v>
      </c>
      <c r="C64" s="61">
        <v>47</v>
      </c>
      <c r="D64" s="62" t="s">
        <v>112</v>
      </c>
      <c r="E64" s="61">
        <v>75113</v>
      </c>
      <c r="F64" s="61">
        <f t="shared" si="2"/>
        <v>0</v>
      </c>
      <c r="G64" s="62"/>
      <c r="H64" s="63">
        <f t="shared" si="3"/>
        <v>0</v>
      </c>
      <c r="I64" s="70"/>
      <c r="J64" s="63">
        <v>0</v>
      </c>
      <c r="K64" s="70"/>
      <c r="L64" s="63">
        <v>0</v>
      </c>
      <c r="M64" s="70"/>
      <c r="N64" s="63">
        <v>0</v>
      </c>
      <c r="O64" s="70"/>
      <c r="P64" s="45">
        <v>0</v>
      </c>
      <c r="R64" s="45">
        <v>0</v>
      </c>
      <c r="T64" s="45">
        <v>0</v>
      </c>
      <c r="V64" s="61">
        <v>17027</v>
      </c>
      <c r="W64" s="61">
        <f t="shared" si="8"/>
        <v>0</v>
      </c>
      <c r="X64" s="62"/>
      <c r="Y64" s="63">
        <f t="shared" si="9"/>
        <v>0</v>
      </c>
      <c r="Z64" s="70"/>
      <c r="AA64" s="61">
        <v>0</v>
      </c>
      <c r="AB64" s="62"/>
      <c r="AC64" s="63">
        <v>0</v>
      </c>
      <c r="AD64" s="70"/>
      <c r="AE64" s="61">
        <v>0</v>
      </c>
      <c r="AF64" s="62"/>
      <c r="AG64" s="45">
        <v>0</v>
      </c>
      <c r="AI64">
        <v>0</v>
      </c>
      <c r="AK64" s="45">
        <v>0</v>
      </c>
    </row>
    <row r="65" spans="4:32" ht="13.5">
      <c r="D65" s="62"/>
      <c r="E65" s="61"/>
      <c r="F65" s="61"/>
      <c r="G65" s="62"/>
      <c r="H65" s="63"/>
      <c r="I65" s="70"/>
      <c r="J65" s="63"/>
      <c r="K65" s="70"/>
      <c r="L65" s="63"/>
      <c r="M65" s="70"/>
      <c r="N65" s="63"/>
      <c r="O65" s="70"/>
      <c r="V65" s="61"/>
      <c r="W65" s="61"/>
      <c r="X65" s="62"/>
      <c r="Y65" s="63"/>
      <c r="Z65" s="70"/>
      <c r="AA65" s="61"/>
      <c r="AB65" s="62"/>
      <c r="AC65" s="63"/>
      <c r="AD65" s="70"/>
      <c r="AE65" s="61"/>
      <c r="AF65" s="62"/>
    </row>
    <row r="66" spans="4:32" ht="13.5">
      <c r="D66" s="62"/>
      <c r="E66" s="61"/>
      <c r="F66" s="61"/>
      <c r="G66" s="62"/>
      <c r="H66" s="63"/>
      <c r="I66" s="70"/>
      <c r="J66" s="63"/>
      <c r="K66" s="70"/>
      <c r="L66" s="63"/>
      <c r="M66" s="70"/>
      <c r="N66" s="63"/>
      <c r="O66" s="70"/>
      <c r="V66" s="61"/>
      <c r="W66" s="61"/>
      <c r="X66" s="62"/>
      <c r="Y66" s="63"/>
      <c r="Z66" s="70"/>
      <c r="AA66" s="61"/>
      <c r="AB66" s="62"/>
      <c r="AC66" s="63"/>
      <c r="AD66" s="70"/>
      <c r="AE66" s="61"/>
      <c r="AF66" s="62"/>
    </row>
    <row r="67" spans="1:37" ht="13.5">
      <c r="A67" s="61">
        <v>9</v>
      </c>
      <c r="B67" s="61">
        <v>8</v>
      </c>
      <c r="C67" s="61">
        <v>48</v>
      </c>
      <c r="D67" s="62" t="s">
        <v>97</v>
      </c>
      <c r="E67" s="61">
        <v>335938</v>
      </c>
      <c r="F67" s="61">
        <f t="shared" si="2"/>
        <v>0</v>
      </c>
      <c r="G67" s="62"/>
      <c r="H67" s="63">
        <f t="shared" si="3"/>
        <v>0</v>
      </c>
      <c r="I67" s="70"/>
      <c r="J67" s="63">
        <v>0</v>
      </c>
      <c r="K67" s="70"/>
      <c r="L67" s="63">
        <v>0</v>
      </c>
      <c r="M67" s="70"/>
      <c r="N67" s="63">
        <v>0</v>
      </c>
      <c r="O67" s="70"/>
      <c r="P67" s="45">
        <v>0</v>
      </c>
      <c r="R67" s="45">
        <v>0</v>
      </c>
      <c r="T67" s="45">
        <v>0</v>
      </c>
      <c r="V67" s="61">
        <v>57695</v>
      </c>
      <c r="W67" s="61">
        <f>SUM(AA67,AE67,AI67,AK67)</f>
        <v>0</v>
      </c>
      <c r="X67" s="62"/>
      <c r="Y67" s="63">
        <f>SUM(AA67,AC67,AE67,AG67,AI67,AK67)</f>
        <v>0</v>
      </c>
      <c r="Z67" s="70"/>
      <c r="AA67" s="61">
        <v>0</v>
      </c>
      <c r="AB67" s="62"/>
      <c r="AC67" s="63">
        <v>0</v>
      </c>
      <c r="AD67" s="70"/>
      <c r="AE67" s="61">
        <v>0</v>
      </c>
      <c r="AF67" s="62"/>
      <c r="AG67" s="45">
        <v>0</v>
      </c>
      <c r="AI67">
        <v>0</v>
      </c>
      <c r="AK67" s="45">
        <v>0</v>
      </c>
    </row>
    <row r="68" spans="1:37" ht="13.5">
      <c r="A68" s="61">
        <v>22</v>
      </c>
      <c r="B68" s="61">
        <v>8</v>
      </c>
      <c r="C68" s="61">
        <v>49</v>
      </c>
      <c r="D68" s="62" t="s">
        <v>106</v>
      </c>
      <c r="E68" s="61">
        <v>92557</v>
      </c>
      <c r="F68" s="61">
        <f t="shared" si="2"/>
        <v>7072</v>
      </c>
      <c r="G68" s="62"/>
      <c r="H68" s="63">
        <f t="shared" si="3"/>
        <v>7072</v>
      </c>
      <c r="I68" s="70"/>
      <c r="J68" s="63">
        <v>6742</v>
      </c>
      <c r="K68" s="70"/>
      <c r="L68" s="63">
        <v>0</v>
      </c>
      <c r="M68" s="70"/>
      <c r="N68" s="63">
        <v>330</v>
      </c>
      <c r="O68" s="70"/>
      <c r="P68" s="45">
        <v>0</v>
      </c>
      <c r="R68" s="45">
        <v>0</v>
      </c>
      <c r="T68" s="45">
        <v>0</v>
      </c>
      <c r="V68" s="61">
        <v>12219</v>
      </c>
      <c r="W68" s="61">
        <f>SUM(AA68,AE68,AI68,AK68)</f>
        <v>7072</v>
      </c>
      <c r="X68" s="62"/>
      <c r="Y68" s="63">
        <f>SUM(AA68,AC68,AE68,AG68,AI68,AK68)</f>
        <v>7072</v>
      </c>
      <c r="Z68" s="70"/>
      <c r="AA68" s="61">
        <v>6742</v>
      </c>
      <c r="AB68" s="62"/>
      <c r="AC68" s="63">
        <v>0</v>
      </c>
      <c r="AD68" s="70"/>
      <c r="AE68" s="61">
        <v>330</v>
      </c>
      <c r="AF68" s="62"/>
      <c r="AG68" s="45">
        <v>0</v>
      </c>
      <c r="AI68">
        <v>0</v>
      </c>
      <c r="AK68" s="45">
        <v>0</v>
      </c>
    </row>
    <row r="69" spans="1:37" ht="13.5">
      <c r="A69" s="61">
        <v>74</v>
      </c>
      <c r="B69" s="61">
        <v>8</v>
      </c>
      <c r="C69" s="61">
        <v>50</v>
      </c>
      <c r="D69" s="62" t="s">
        <v>144</v>
      </c>
      <c r="E69" s="61">
        <v>93019</v>
      </c>
      <c r="F69" s="61">
        <f t="shared" si="2"/>
        <v>1255</v>
      </c>
      <c r="G69" s="62"/>
      <c r="H69" s="63">
        <f t="shared" si="3"/>
        <v>1255</v>
      </c>
      <c r="I69" s="70"/>
      <c r="J69" s="63">
        <v>0</v>
      </c>
      <c r="K69" s="70"/>
      <c r="L69" s="63">
        <v>0</v>
      </c>
      <c r="M69" s="70"/>
      <c r="N69" s="63">
        <v>1044</v>
      </c>
      <c r="O69" s="70"/>
      <c r="P69" s="45">
        <v>0</v>
      </c>
      <c r="R69" s="45">
        <v>211</v>
      </c>
      <c r="T69" s="45">
        <v>0</v>
      </c>
      <c r="V69" s="61">
        <v>5139</v>
      </c>
      <c r="W69" s="61">
        <f>SUM(AA69,AE69,AI69,AK69)</f>
        <v>0</v>
      </c>
      <c r="X69" s="62"/>
      <c r="Y69" s="63">
        <f>SUM(AA69,AC69,AE69,AG69,AI69,AK69)</f>
        <v>0</v>
      </c>
      <c r="Z69" s="70"/>
      <c r="AA69" s="61">
        <v>0</v>
      </c>
      <c r="AB69" s="62"/>
      <c r="AC69" s="63">
        <v>0</v>
      </c>
      <c r="AD69" s="70"/>
      <c r="AE69" s="61">
        <v>0</v>
      </c>
      <c r="AF69" s="62"/>
      <c r="AG69" s="45">
        <v>0</v>
      </c>
      <c r="AI69">
        <v>0</v>
      </c>
      <c r="AK69" s="45">
        <v>0</v>
      </c>
    </row>
    <row r="70" spans="1:37" ht="13.5">
      <c r="A70" s="61">
        <v>63</v>
      </c>
      <c r="B70" s="61">
        <v>8</v>
      </c>
      <c r="C70" s="61">
        <v>51</v>
      </c>
      <c r="D70" s="62" t="s">
        <v>135</v>
      </c>
      <c r="E70" s="61">
        <v>200740</v>
      </c>
      <c r="F70" s="61">
        <f t="shared" si="2"/>
        <v>51246</v>
      </c>
      <c r="G70" s="62"/>
      <c r="H70" s="63">
        <f t="shared" si="3"/>
        <v>51246</v>
      </c>
      <c r="I70" s="70"/>
      <c r="J70" s="63">
        <v>11026</v>
      </c>
      <c r="K70" s="70"/>
      <c r="L70" s="63">
        <v>0</v>
      </c>
      <c r="M70" s="70"/>
      <c r="N70" s="63">
        <v>11660</v>
      </c>
      <c r="O70" s="70"/>
      <c r="P70" s="45">
        <v>0</v>
      </c>
      <c r="R70" s="45">
        <v>28301</v>
      </c>
      <c r="T70" s="45">
        <v>259</v>
      </c>
      <c r="V70" s="61">
        <v>22227</v>
      </c>
      <c r="W70" s="61">
        <f>SUM(AA70,AE70,AI70,AK70)</f>
        <v>18211</v>
      </c>
      <c r="X70" s="62"/>
      <c r="Y70" s="63">
        <f>SUM(AA70,AC70,AE70,AG70,AI70,AK70)</f>
        <v>18211</v>
      </c>
      <c r="Z70" s="70"/>
      <c r="AA70" s="61">
        <v>6412</v>
      </c>
      <c r="AB70" s="62"/>
      <c r="AC70" s="63">
        <v>0</v>
      </c>
      <c r="AD70" s="70"/>
      <c r="AE70" s="61">
        <v>11660</v>
      </c>
      <c r="AF70" s="62"/>
      <c r="AG70" s="45">
        <v>0</v>
      </c>
      <c r="AI70">
        <v>139</v>
      </c>
      <c r="AK70" s="45">
        <v>0</v>
      </c>
    </row>
    <row r="71" spans="4:32" ht="13.5">
      <c r="D71" s="62"/>
      <c r="E71" s="61"/>
      <c r="F71" s="61"/>
      <c r="G71" s="62"/>
      <c r="H71" s="63"/>
      <c r="I71" s="70"/>
      <c r="J71" s="63"/>
      <c r="K71" s="70"/>
      <c r="L71" s="63"/>
      <c r="M71" s="70"/>
      <c r="N71" s="63"/>
      <c r="O71" s="70"/>
      <c r="V71" s="61"/>
      <c r="W71" s="61"/>
      <c r="X71" s="62"/>
      <c r="Y71" s="63"/>
      <c r="Z71" s="70"/>
      <c r="AA71" s="61"/>
      <c r="AB71" s="62"/>
      <c r="AC71" s="63"/>
      <c r="AD71" s="70"/>
      <c r="AE71" s="61"/>
      <c r="AF71" s="62"/>
    </row>
    <row r="72" spans="4:32" ht="13.5">
      <c r="D72" s="62"/>
      <c r="E72" s="61"/>
      <c r="F72" s="61"/>
      <c r="G72" s="62"/>
      <c r="H72" s="63"/>
      <c r="I72" s="70"/>
      <c r="J72" s="63"/>
      <c r="K72" s="70"/>
      <c r="L72" s="63"/>
      <c r="M72" s="70"/>
      <c r="N72" s="63"/>
      <c r="O72" s="70"/>
      <c r="V72" s="61"/>
      <c r="W72" s="61"/>
      <c r="X72" s="62"/>
      <c r="Y72" s="63"/>
      <c r="Z72" s="70"/>
      <c r="AA72" s="61"/>
      <c r="AB72" s="62"/>
      <c r="AC72" s="63"/>
      <c r="AD72" s="70"/>
      <c r="AE72" s="61"/>
      <c r="AF72" s="62"/>
    </row>
    <row r="73" spans="1:37" ht="13.5">
      <c r="A73" s="61">
        <v>57</v>
      </c>
      <c r="B73" s="61">
        <v>9</v>
      </c>
      <c r="C73" s="61">
        <v>52</v>
      </c>
      <c r="D73" s="62" t="s">
        <v>132</v>
      </c>
      <c r="E73" s="61">
        <v>1399427</v>
      </c>
      <c r="F73" s="61">
        <f aca="true" t="shared" si="10" ref="F73:F89">SUM(J73,N73,R73,T73)</f>
        <v>51397</v>
      </c>
      <c r="G73" s="62"/>
      <c r="H73" s="63">
        <f aca="true" t="shared" si="11" ref="H73:H89">SUM(J73,L73,N73,P73,R73,T73)</f>
        <v>340363</v>
      </c>
      <c r="I73" s="70"/>
      <c r="J73" s="63">
        <v>9121</v>
      </c>
      <c r="K73" s="70"/>
      <c r="L73" s="63">
        <v>288966</v>
      </c>
      <c r="M73" s="70"/>
      <c r="N73" s="63">
        <v>38956</v>
      </c>
      <c r="O73" s="70"/>
      <c r="P73" s="45">
        <v>0</v>
      </c>
      <c r="R73" s="45">
        <v>2913</v>
      </c>
      <c r="T73" s="45">
        <v>407</v>
      </c>
      <c r="V73" s="61">
        <v>148269</v>
      </c>
      <c r="W73" s="61">
        <f aca="true" t="shared" si="12" ref="W73:W81">SUM(AA73,AE73,AI73,AK73)</f>
        <v>40237</v>
      </c>
      <c r="X73" s="62"/>
      <c r="Y73" s="63">
        <f aca="true" t="shared" si="13" ref="Y73:Y81">SUM(AA73,AC73,AE73,AG73,AI73,AK73)</f>
        <v>61120</v>
      </c>
      <c r="Z73" s="70"/>
      <c r="AA73" s="61">
        <v>4205</v>
      </c>
      <c r="AB73" s="62"/>
      <c r="AC73" s="63">
        <v>20883</v>
      </c>
      <c r="AD73" s="70"/>
      <c r="AE73" s="61">
        <v>35455</v>
      </c>
      <c r="AF73" s="62"/>
      <c r="AG73" s="45">
        <v>0</v>
      </c>
      <c r="AI73">
        <v>170</v>
      </c>
      <c r="AK73" s="45">
        <v>407</v>
      </c>
    </row>
    <row r="74" spans="1:37" ht="13.5">
      <c r="A74" s="61">
        <v>1</v>
      </c>
      <c r="B74" s="61">
        <v>9</v>
      </c>
      <c r="C74" s="61">
        <v>53</v>
      </c>
      <c r="D74" s="62" t="s">
        <v>91</v>
      </c>
      <c r="E74" s="61">
        <v>1821579</v>
      </c>
      <c r="F74" s="61">
        <f t="shared" si="10"/>
        <v>92681</v>
      </c>
      <c r="G74" s="62"/>
      <c r="H74" s="63">
        <f t="shared" si="11"/>
        <v>92681</v>
      </c>
      <c r="I74" s="70"/>
      <c r="J74" s="63">
        <v>19536</v>
      </c>
      <c r="K74" s="70"/>
      <c r="L74" s="63">
        <v>0</v>
      </c>
      <c r="M74" s="70"/>
      <c r="N74" s="63">
        <v>61999</v>
      </c>
      <c r="O74" s="70"/>
      <c r="P74" s="45">
        <v>0</v>
      </c>
      <c r="R74" s="45">
        <v>11146</v>
      </c>
      <c r="T74" s="45">
        <v>0</v>
      </c>
      <c r="V74" s="61">
        <v>216536</v>
      </c>
      <c r="W74" s="61">
        <f t="shared" si="12"/>
        <v>52903</v>
      </c>
      <c r="X74" s="62"/>
      <c r="Y74" s="63">
        <f t="shared" si="13"/>
        <v>52903</v>
      </c>
      <c r="Z74" s="70"/>
      <c r="AA74" s="61">
        <v>17734</v>
      </c>
      <c r="AB74" s="62"/>
      <c r="AC74" s="63">
        <v>0</v>
      </c>
      <c r="AD74" s="70"/>
      <c r="AE74" s="61">
        <v>34332</v>
      </c>
      <c r="AF74" s="62"/>
      <c r="AG74" s="45">
        <v>0</v>
      </c>
      <c r="AI74">
        <v>837</v>
      </c>
      <c r="AK74" s="45">
        <v>0</v>
      </c>
    </row>
    <row r="75" spans="1:37" ht="13.5">
      <c r="A75" s="61">
        <v>10</v>
      </c>
      <c r="B75" s="61">
        <v>9</v>
      </c>
      <c r="C75" s="61">
        <v>54</v>
      </c>
      <c r="D75" s="62" t="s">
        <v>98</v>
      </c>
      <c r="E75" s="61">
        <v>405926</v>
      </c>
      <c r="F75" s="61">
        <f t="shared" si="10"/>
        <v>2774</v>
      </c>
      <c r="G75" s="62"/>
      <c r="H75" s="63">
        <f t="shared" si="11"/>
        <v>2774</v>
      </c>
      <c r="I75" s="70"/>
      <c r="J75" s="63">
        <v>0</v>
      </c>
      <c r="K75" s="70"/>
      <c r="L75" s="63">
        <v>0</v>
      </c>
      <c r="M75" s="70"/>
      <c r="N75" s="63">
        <v>2443</v>
      </c>
      <c r="O75" s="70"/>
      <c r="P75" s="45">
        <v>0</v>
      </c>
      <c r="R75" s="45">
        <v>0</v>
      </c>
      <c r="T75" s="45">
        <v>331</v>
      </c>
      <c r="V75" s="61">
        <v>59787</v>
      </c>
      <c r="W75" s="61">
        <f t="shared" si="12"/>
        <v>906</v>
      </c>
      <c r="X75" s="62"/>
      <c r="Y75" s="63">
        <f t="shared" si="13"/>
        <v>906</v>
      </c>
      <c r="Z75" s="70"/>
      <c r="AA75" s="61">
        <v>0</v>
      </c>
      <c r="AB75" s="62"/>
      <c r="AC75" s="63">
        <v>0</v>
      </c>
      <c r="AD75" s="70"/>
      <c r="AE75" s="61">
        <v>750</v>
      </c>
      <c r="AF75" s="62"/>
      <c r="AG75" s="45">
        <v>0</v>
      </c>
      <c r="AI75">
        <v>0</v>
      </c>
      <c r="AK75" s="45">
        <v>156</v>
      </c>
    </row>
    <row r="76" spans="1:37" ht="13.5">
      <c r="A76" s="61">
        <v>26</v>
      </c>
      <c r="B76" s="61">
        <v>9</v>
      </c>
      <c r="C76" s="61">
        <v>55</v>
      </c>
      <c r="D76" s="62" t="s">
        <v>109</v>
      </c>
      <c r="E76" s="61">
        <v>40745</v>
      </c>
      <c r="F76" s="61">
        <f t="shared" si="10"/>
        <v>0</v>
      </c>
      <c r="G76" s="62"/>
      <c r="H76" s="63">
        <f t="shared" si="11"/>
        <v>0</v>
      </c>
      <c r="I76" s="70"/>
      <c r="J76" s="63">
        <v>0</v>
      </c>
      <c r="K76" s="70"/>
      <c r="L76" s="63">
        <v>0</v>
      </c>
      <c r="M76" s="70"/>
      <c r="N76" s="63">
        <v>0</v>
      </c>
      <c r="O76" s="70"/>
      <c r="P76" s="45">
        <v>0</v>
      </c>
      <c r="R76" s="45">
        <v>0</v>
      </c>
      <c r="T76" s="45">
        <v>0</v>
      </c>
      <c r="V76" s="61">
        <v>7171</v>
      </c>
      <c r="W76" s="61">
        <f t="shared" si="12"/>
        <v>0</v>
      </c>
      <c r="X76" s="62"/>
      <c r="Y76" s="63">
        <f t="shared" si="13"/>
        <v>0</v>
      </c>
      <c r="Z76" s="70"/>
      <c r="AA76" s="61">
        <v>0</v>
      </c>
      <c r="AB76" s="62"/>
      <c r="AC76" s="63">
        <v>0</v>
      </c>
      <c r="AD76" s="70"/>
      <c r="AE76" s="61">
        <v>0</v>
      </c>
      <c r="AF76" s="62"/>
      <c r="AG76" s="45">
        <v>0</v>
      </c>
      <c r="AI76">
        <v>0</v>
      </c>
      <c r="AK76" s="45">
        <v>0</v>
      </c>
    </row>
    <row r="77" spans="1:37" ht="13.5">
      <c r="A77" s="61">
        <v>15</v>
      </c>
      <c r="B77" s="61">
        <v>9</v>
      </c>
      <c r="C77" s="61">
        <v>56</v>
      </c>
      <c r="D77" s="62" t="s">
        <v>101</v>
      </c>
      <c r="E77" s="61">
        <v>86571</v>
      </c>
      <c r="F77" s="61">
        <f t="shared" si="10"/>
        <v>4916</v>
      </c>
      <c r="G77" s="62"/>
      <c r="H77" s="63">
        <f t="shared" si="11"/>
        <v>4916</v>
      </c>
      <c r="I77" s="70"/>
      <c r="J77" s="63">
        <v>0</v>
      </c>
      <c r="K77" s="70"/>
      <c r="L77" s="63">
        <v>0</v>
      </c>
      <c r="M77" s="70"/>
      <c r="N77" s="63">
        <v>0</v>
      </c>
      <c r="O77" s="70"/>
      <c r="P77" s="45">
        <v>0</v>
      </c>
      <c r="R77" s="45">
        <v>4916</v>
      </c>
      <c r="T77" s="45">
        <v>0</v>
      </c>
      <c r="V77" s="61">
        <v>86571</v>
      </c>
      <c r="W77" s="61">
        <f t="shared" si="12"/>
        <v>4916</v>
      </c>
      <c r="X77" s="62"/>
      <c r="Y77" s="63">
        <f t="shared" si="13"/>
        <v>4916</v>
      </c>
      <c r="Z77" s="70"/>
      <c r="AA77" s="61">
        <v>0</v>
      </c>
      <c r="AB77" s="62"/>
      <c r="AC77" s="63">
        <v>0</v>
      </c>
      <c r="AD77" s="70"/>
      <c r="AE77" s="61">
        <v>0</v>
      </c>
      <c r="AF77" s="62"/>
      <c r="AG77" s="45">
        <v>0</v>
      </c>
      <c r="AI77">
        <v>4916</v>
      </c>
      <c r="AK77" s="45">
        <v>0</v>
      </c>
    </row>
    <row r="78" spans="1:37" ht="13.5">
      <c r="A78" s="61">
        <v>87</v>
      </c>
      <c r="B78" s="61">
        <v>9</v>
      </c>
      <c r="C78" s="61">
        <v>57</v>
      </c>
      <c r="D78" s="62" t="s">
        <v>154</v>
      </c>
      <c r="E78" s="61">
        <v>51493</v>
      </c>
      <c r="F78" s="61">
        <f t="shared" si="10"/>
        <v>23543</v>
      </c>
      <c r="G78" s="62"/>
      <c r="H78" s="63">
        <f t="shared" si="11"/>
        <v>23543</v>
      </c>
      <c r="I78" s="70"/>
      <c r="J78" s="63">
        <v>20099</v>
      </c>
      <c r="K78" s="70"/>
      <c r="L78" s="63">
        <v>0</v>
      </c>
      <c r="M78" s="70"/>
      <c r="N78" s="63">
        <v>0</v>
      </c>
      <c r="O78" s="70"/>
      <c r="P78" s="45">
        <v>0</v>
      </c>
      <c r="R78" s="45">
        <v>3444</v>
      </c>
      <c r="T78" s="45">
        <v>0</v>
      </c>
      <c r="V78" s="61">
        <v>7894</v>
      </c>
      <c r="W78" s="61">
        <f t="shared" si="12"/>
        <v>2842</v>
      </c>
      <c r="X78" s="62"/>
      <c r="Y78" s="63">
        <f t="shared" si="13"/>
        <v>2842</v>
      </c>
      <c r="Z78" s="70"/>
      <c r="AA78" s="61">
        <v>0</v>
      </c>
      <c r="AB78" s="62"/>
      <c r="AC78" s="63">
        <v>0</v>
      </c>
      <c r="AD78" s="70"/>
      <c r="AE78" s="61">
        <v>0</v>
      </c>
      <c r="AF78" s="62"/>
      <c r="AG78" s="45">
        <v>0</v>
      </c>
      <c r="AI78">
        <v>2842</v>
      </c>
      <c r="AK78" s="45">
        <v>0</v>
      </c>
    </row>
    <row r="79" spans="1:37" ht="13.5">
      <c r="A79" s="61">
        <v>81</v>
      </c>
      <c r="B79" s="61">
        <v>9</v>
      </c>
      <c r="C79" s="61">
        <v>58</v>
      </c>
      <c r="D79" s="62" t="s">
        <v>150</v>
      </c>
      <c r="E79" s="61">
        <v>176950</v>
      </c>
      <c r="F79" s="61">
        <f t="shared" si="10"/>
        <v>29267</v>
      </c>
      <c r="G79" s="62"/>
      <c r="H79" s="63">
        <f t="shared" si="11"/>
        <v>29267</v>
      </c>
      <c r="I79" s="70"/>
      <c r="J79" s="63">
        <v>0</v>
      </c>
      <c r="K79" s="70"/>
      <c r="L79" s="63">
        <v>0</v>
      </c>
      <c r="M79" s="70"/>
      <c r="N79" s="63">
        <v>0</v>
      </c>
      <c r="O79" s="70"/>
      <c r="P79" s="45">
        <v>0</v>
      </c>
      <c r="R79" s="45">
        <v>29267</v>
      </c>
      <c r="T79" s="45">
        <v>0</v>
      </c>
      <c r="V79" s="61">
        <v>176950</v>
      </c>
      <c r="W79" s="61">
        <f t="shared" si="12"/>
        <v>29267</v>
      </c>
      <c r="X79" s="62"/>
      <c r="Y79" s="63">
        <f t="shared" si="13"/>
        <v>29267</v>
      </c>
      <c r="Z79" s="70"/>
      <c r="AA79" s="61">
        <v>0</v>
      </c>
      <c r="AB79" s="62"/>
      <c r="AC79" s="63">
        <v>0</v>
      </c>
      <c r="AD79" s="70"/>
      <c r="AE79" s="61">
        <v>0</v>
      </c>
      <c r="AF79" s="62"/>
      <c r="AG79" s="45">
        <v>0</v>
      </c>
      <c r="AI79">
        <v>29267</v>
      </c>
      <c r="AK79" s="45">
        <v>0</v>
      </c>
    </row>
    <row r="80" spans="1:37" ht="13.5">
      <c r="A80" s="61">
        <v>54</v>
      </c>
      <c r="B80" s="61">
        <v>9</v>
      </c>
      <c r="C80" s="61">
        <v>59</v>
      </c>
      <c r="D80" s="61" t="s">
        <v>129</v>
      </c>
      <c r="E80" s="61">
        <v>151945</v>
      </c>
      <c r="F80" s="61">
        <f t="shared" si="10"/>
        <v>11212</v>
      </c>
      <c r="G80" s="62"/>
      <c r="H80" s="63">
        <f t="shared" si="11"/>
        <v>11212</v>
      </c>
      <c r="I80" s="70"/>
      <c r="J80" s="63">
        <v>4540</v>
      </c>
      <c r="K80" s="70"/>
      <c r="L80" s="63">
        <v>0</v>
      </c>
      <c r="M80" s="70"/>
      <c r="N80" s="63">
        <v>0</v>
      </c>
      <c r="O80" s="70"/>
      <c r="P80" s="45">
        <v>0</v>
      </c>
      <c r="R80" s="45">
        <v>6672</v>
      </c>
      <c r="T80" s="45">
        <v>0</v>
      </c>
      <c r="V80" s="61">
        <v>79730</v>
      </c>
      <c r="W80" s="61">
        <f t="shared" si="12"/>
        <v>7032</v>
      </c>
      <c r="X80" s="62"/>
      <c r="Y80" s="63">
        <f t="shared" si="13"/>
        <v>7032</v>
      </c>
      <c r="Z80" s="70"/>
      <c r="AA80" s="61">
        <v>360</v>
      </c>
      <c r="AB80" s="62"/>
      <c r="AC80" s="63">
        <v>0</v>
      </c>
      <c r="AD80" s="70"/>
      <c r="AE80" s="61">
        <v>0</v>
      </c>
      <c r="AF80" s="62"/>
      <c r="AG80" s="45">
        <v>0</v>
      </c>
      <c r="AI80">
        <v>6672</v>
      </c>
      <c r="AK80" s="45">
        <v>0</v>
      </c>
    </row>
    <row r="81" spans="1:37" ht="13.5">
      <c r="A81" s="61">
        <v>75</v>
      </c>
      <c r="B81" s="61">
        <v>9</v>
      </c>
      <c r="C81" s="61">
        <v>60</v>
      </c>
      <c r="D81" s="61" t="s">
        <v>145</v>
      </c>
      <c r="E81" s="61">
        <v>84940</v>
      </c>
      <c r="F81" s="61">
        <f t="shared" si="10"/>
        <v>4543</v>
      </c>
      <c r="G81" s="62"/>
      <c r="H81" s="63">
        <f t="shared" si="11"/>
        <v>4543</v>
      </c>
      <c r="I81" s="70"/>
      <c r="J81" s="63">
        <v>0</v>
      </c>
      <c r="K81" s="70"/>
      <c r="L81" s="63">
        <v>0</v>
      </c>
      <c r="M81" s="70"/>
      <c r="N81" s="63">
        <v>0</v>
      </c>
      <c r="O81" s="70"/>
      <c r="P81" s="45">
        <v>0</v>
      </c>
      <c r="R81" s="45">
        <v>4543</v>
      </c>
      <c r="T81" s="45">
        <v>0</v>
      </c>
      <c r="V81" s="61">
        <v>10922</v>
      </c>
      <c r="W81" s="61">
        <f t="shared" si="12"/>
        <v>1187</v>
      </c>
      <c r="X81" s="62"/>
      <c r="Y81" s="63">
        <f t="shared" si="13"/>
        <v>1187</v>
      </c>
      <c r="Z81" s="70"/>
      <c r="AA81" s="61">
        <v>0</v>
      </c>
      <c r="AB81" s="62"/>
      <c r="AC81" s="63">
        <v>0</v>
      </c>
      <c r="AD81" s="70"/>
      <c r="AE81" s="61">
        <v>0</v>
      </c>
      <c r="AF81" s="62"/>
      <c r="AG81" s="45">
        <v>0</v>
      </c>
      <c r="AI81">
        <v>1187</v>
      </c>
      <c r="AK81" s="45">
        <v>0</v>
      </c>
    </row>
    <row r="82" spans="5:32" ht="13.5">
      <c r="E82" s="61"/>
      <c r="F82" s="61"/>
      <c r="G82" s="62"/>
      <c r="H82" s="63"/>
      <c r="I82" s="70"/>
      <c r="J82" s="63"/>
      <c r="K82" s="70"/>
      <c r="L82" s="63"/>
      <c r="M82" s="70"/>
      <c r="N82" s="63"/>
      <c r="O82" s="70"/>
      <c r="V82" s="61"/>
      <c r="W82" s="61"/>
      <c r="X82" s="62"/>
      <c r="Y82" s="63"/>
      <c r="Z82" s="70"/>
      <c r="AA82" s="61"/>
      <c r="AB82" s="62"/>
      <c r="AC82" s="63"/>
      <c r="AD82" s="70"/>
      <c r="AE82" s="61"/>
      <c r="AF82" s="62"/>
    </row>
    <row r="83" spans="5:32" ht="13.5">
      <c r="E83" s="61"/>
      <c r="F83" s="61"/>
      <c r="G83" s="62"/>
      <c r="H83" s="63"/>
      <c r="I83" s="70"/>
      <c r="J83" s="63"/>
      <c r="K83" s="70"/>
      <c r="L83" s="63"/>
      <c r="M83" s="70"/>
      <c r="N83" s="63"/>
      <c r="O83" s="70"/>
      <c r="V83" s="61"/>
      <c r="W83" s="61"/>
      <c r="X83" s="62"/>
      <c r="Y83" s="63"/>
      <c r="Z83" s="70"/>
      <c r="AA83" s="61"/>
      <c r="AB83" s="62"/>
      <c r="AC83" s="63"/>
      <c r="AD83" s="70"/>
      <c r="AE83" s="61"/>
      <c r="AF83" s="62"/>
    </row>
    <row r="84" spans="1:37" ht="13.5">
      <c r="A84" s="61">
        <v>2</v>
      </c>
      <c r="B84" s="61">
        <v>10</v>
      </c>
      <c r="C84" s="61">
        <v>61</v>
      </c>
      <c r="D84" s="62" t="s">
        <v>92</v>
      </c>
      <c r="E84" s="61">
        <v>243333</v>
      </c>
      <c r="F84" s="61">
        <f t="shared" si="10"/>
        <v>0</v>
      </c>
      <c r="G84" s="62"/>
      <c r="H84" s="63">
        <f t="shared" si="11"/>
        <v>0</v>
      </c>
      <c r="I84" s="70"/>
      <c r="J84" s="63">
        <v>0</v>
      </c>
      <c r="K84" s="70"/>
      <c r="L84" s="63">
        <v>0</v>
      </c>
      <c r="M84" s="70"/>
      <c r="N84" s="63">
        <v>0</v>
      </c>
      <c r="O84" s="70"/>
      <c r="P84" s="45">
        <v>0</v>
      </c>
      <c r="R84" s="45">
        <v>0</v>
      </c>
      <c r="T84" s="45">
        <v>0</v>
      </c>
      <c r="V84" s="61">
        <v>27380</v>
      </c>
      <c r="W84" s="61">
        <f aca="true" t="shared" si="14" ref="W84:W89">SUM(AA84,AE84,AI84,AK84)</f>
        <v>0</v>
      </c>
      <c r="X84" s="62"/>
      <c r="Y84" s="63">
        <f aca="true" t="shared" si="15" ref="Y84:Y89">SUM(AA84,AC84,AE84,AG84,AI84,AK84)</f>
        <v>0</v>
      </c>
      <c r="Z84" s="70"/>
      <c r="AA84" s="61">
        <v>0</v>
      </c>
      <c r="AB84" s="62"/>
      <c r="AC84" s="63">
        <v>0</v>
      </c>
      <c r="AD84" s="70"/>
      <c r="AE84" s="61">
        <v>0</v>
      </c>
      <c r="AF84" s="62"/>
      <c r="AG84" s="45">
        <v>0</v>
      </c>
      <c r="AI84">
        <v>0</v>
      </c>
      <c r="AK84" s="45">
        <v>0</v>
      </c>
    </row>
    <row r="85" spans="1:37" ht="13.5">
      <c r="A85" s="61">
        <v>69</v>
      </c>
      <c r="B85" s="61">
        <v>10</v>
      </c>
      <c r="C85" s="61">
        <v>62</v>
      </c>
      <c r="D85" s="61" t="s">
        <v>139</v>
      </c>
      <c r="E85" s="61">
        <v>58893</v>
      </c>
      <c r="F85" s="61">
        <f t="shared" si="10"/>
        <v>533</v>
      </c>
      <c r="G85" s="62"/>
      <c r="H85" s="63">
        <f t="shared" si="11"/>
        <v>533</v>
      </c>
      <c r="I85" s="70"/>
      <c r="J85" s="63">
        <v>0</v>
      </c>
      <c r="K85" s="70"/>
      <c r="L85" s="63">
        <v>0</v>
      </c>
      <c r="M85" s="70"/>
      <c r="N85" s="63">
        <v>0</v>
      </c>
      <c r="O85" s="70"/>
      <c r="P85" s="45">
        <v>0</v>
      </c>
      <c r="R85" s="45">
        <v>533</v>
      </c>
      <c r="T85" s="45">
        <v>0</v>
      </c>
      <c r="V85" s="61">
        <v>10960</v>
      </c>
      <c r="W85" s="61">
        <f t="shared" si="14"/>
        <v>0</v>
      </c>
      <c r="X85" s="62"/>
      <c r="Y85" s="63">
        <f t="shared" si="15"/>
        <v>0</v>
      </c>
      <c r="Z85" s="70"/>
      <c r="AA85" s="61">
        <v>0</v>
      </c>
      <c r="AB85" s="62"/>
      <c r="AC85" s="63">
        <v>0</v>
      </c>
      <c r="AD85" s="70"/>
      <c r="AE85" s="61">
        <v>0</v>
      </c>
      <c r="AF85" s="62"/>
      <c r="AG85" s="45">
        <v>0</v>
      </c>
      <c r="AI85">
        <v>0</v>
      </c>
      <c r="AK85" s="45">
        <v>0</v>
      </c>
    </row>
    <row r="86" spans="1:37" ht="13.5">
      <c r="A86" s="61">
        <v>27</v>
      </c>
      <c r="B86" s="61">
        <v>10</v>
      </c>
      <c r="C86" s="61">
        <v>63</v>
      </c>
      <c r="D86" s="62" t="s">
        <v>110</v>
      </c>
      <c r="E86" s="61">
        <v>206712</v>
      </c>
      <c r="F86" s="61">
        <f t="shared" si="10"/>
        <v>0</v>
      </c>
      <c r="G86" s="62"/>
      <c r="H86" s="63">
        <f t="shared" si="11"/>
        <v>0</v>
      </c>
      <c r="I86" s="70"/>
      <c r="J86" s="63">
        <v>0</v>
      </c>
      <c r="K86" s="70"/>
      <c r="L86" s="63">
        <v>0</v>
      </c>
      <c r="M86" s="70"/>
      <c r="N86" s="63">
        <v>0</v>
      </c>
      <c r="O86" s="70"/>
      <c r="P86" s="45">
        <v>0</v>
      </c>
      <c r="R86" s="45">
        <v>0</v>
      </c>
      <c r="T86" s="45">
        <v>0</v>
      </c>
      <c r="V86" s="61">
        <v>31407</v>
      </c>
      <c r="W86" s="61">
        <f t="shared" si="14"/>
        <v>0</v>
      </c>
      <c r="X86" s="62"/>
      <c r="Y86" s="63">
        <f t="shared" si="15"/>
        <v>0</v>
      </c>
      <c r="Z86" s="70"/>
      <c r="AA86" s="61">
        <v>0</v>
      </c>
      <c r="AB86" s="62"/>
      <c r="AC86" s="63">
        <v>0</v>
      </c>
      <c r="AD86" s="70"/>
      <c r="AE86" s="61">
        <v>0</v>
      </c>
      <c r="AF86" s="62"/>
      <c r="AG86" s="45">
        <v>0</v>
      </c>
      <c r="AI86">
        <v>0</v>
      </c>
      <c r="AK86" s="45">
        <v>0</v>
      </c>
    </row>
    <row r="87" spans="1:37" ht="13.5">
      <c r="A87" s="61">
        <v>21</v>
      </c>
      <c r="B87" s="61">
        <v>10</v>
      </c>
      <c r="C87" s="61">
        <v>64</v>
      </c>
      <c r="D87" s="62" t="s">
        <v>105</v>
      </c>
      <c r="E87" s="61">
        <v>102344</v>
      </c>
      <c r="F87" s="61">
        <f t="shared" si="10"/>
        <v>83</v>
      </c>
      <c r="G87" s="62"/>
      <c r="H87" s="63">
        <f t="shared" si="11"/>
        <v>83</v>
      </c>
      <c r="I87" s="70"/>
      <c r="J87" s="63">
        <v>0</v>
      </c>
      <c r="K87" s="70"/>
      <c r="L87" s="63">
        <v>0</v>
      </c>
      <c r="M87" s="70"/>
      <c r="N87" s="63">
        <v>0</v>
      </c>
      <c r="O87" s="70"/>
      <c r="P87" s="45">
        <v>0</v>
      </c>
      <c r="R87" s="45">
        <v>0</v>
      </c>
      <c r="T87" s="45">
        <v>83</v>
      </c>
      <c r="V87" s="61">
        <v>19198</v>
      </c>
      <c r="W87" s="61">
        <f t="shared" si="14"/>
        <v>0</v>
      </c>
      <c r="X87" s="62"/>
      <c r="Y87" s="63">
        <f t="shared" si="15"/>
        <v>0</v>
      </c>
      <c r="Z87" s="70"/>
      <c r="AA87" s="61">
        <v>0</v>
      </c>
      <c r="AB87" s="62"/>
      <c r="AC87" s="63">
        <v>0</v>
      </c>
      <c r="AD87" s="70"/>
      <c r="AE87" s="61">
        <v>0</v>
      </c>
      <c r="AF87" s="62"/>
      <c r="AG87" s="45">
        <v>0</v>
      </c>
      <c r="AI87">
        <v>0</v>
      </c>
      <c r="AK87" s="45">
        <v>0</v>
      </c>
    </row>
    <row r="88" spans="1:37" ht="13.5">
      <c r="A88" s="61">
        <v>40</v>
      </c>
      <c r="B88" s="61">
        <v>10</v>
      </c>
      <c r="C88" s="61">
        <v>65</v>
      </c>
      <c r="D88" s="62" t="s">
        <v>118</v>
      </c>
      <c r="E88" s="61">
        <v>54922</v>
      </c>
      <c r="F88" s="61">
        <f t="shared" si="10"/>
        <v>738</v>
      </c>
      <c r="G88" s="62"/>
      <c r="H88" s="63">
        <f t="shared" si="11"/>
        <v>738</v>
      </c>
      <c r="I88" s="70"/>
      <c r="J88" s="63">
        <v>738</v>
      </c>
      <c r="K88" s="70"/>
      <c r="L88" s="63">
        <v>0</v>
      </c>
      <c r="M88" s="70"/>
      <c r="N88" s="63">
        <v>0</v>
      </c>
      <c r="O88" s="70"/>
      <c r="P88" s="45">
        <v>0</v>
      </c>
      <c r="R88" s="45">
        <v>0</v>
      </c>
      <c r="T88" s="45">
        <v>0</v>
      </c>
      <c r="V88" s="61">
        <v>1754</v>
      </c>
      <c r="W88" s="61">
        <f t="shared" si="14"/>
        <v>0</v>
      </c>
      <c r="X88" s="62"/>
      <c r="Y88" s="63">
        <f t="shared" si="15"/>
        <v>0</v>
      </c>
      <c r="Z88" s="70"/>
      <c r="AA88" s="61">
        <v>0</v>
      </c>
      <c r="AB88" s="62"/>
      <c r="AC88" s="63">
        <v>0</v>
      </c>
      <c r="AD88" s="70"/>
      <c r="AE88" s="61">
        <v>0</v>
      </c>
      <c r="AF88" s="62"/>
      <c r="AG88" s="45">
        <v>0</v>
      </c>
      <c r="AI88">
        <v>0</v>
      </c>
      <c r="AK88" s="45">
        <v>0</v>
      </c>
    </row>
    <row r="89" spans="1:37" ht="13.5">
      <c r="A89" s="61">
        <v>23</v>
      </c>
      <c r="B89" s="61">
        <v>10</v>
      </c>
      <c r="C89" s="61">
        <v>66</v>
      </c>
      <c r="D89" s="62" t="s">
        <v>107</v>
      </c>
      <c r="E89" s="61">
        <v>33197</v>
      </c>
      <c r="F89" s="61">
        <f t="shared" si="10"/>
        <v>0</v>
      </c>
      <c r="G89" s="62"/>
      <c r="H89" s="63">
        <f t="shared" si="11"/>
        <v>0</v>
      </c>
      <c r="I89" s="70"/>
      <c r="J89" s="63">
        <v>0</v>
      </c>
      <c r="K89" s="70"/>
      <c r="L89" s="63">
        <v>0</v>
      </c>
      <c r="M89" s="70"/>
      <c r="N89" s="63">
        <v>0</v>
      </c>
      <c r="O89" s="70"/>
      <c r="P89" s="45">
        <v>0</v>
      </c>
      <c r="R89" s="45">
        <v>0</v>
      </c>
      <c r="T89" s="45">
        <v>0</v>
      </c>
      <c r="V89" s="61">
        <v>7352</v>
      </c>
      <c r="W89" s="61">
        <f t="shared" si="14"/>
        <v>0</v>
      </c>
      <c r="X89" s="62"/>
      <c r="Y89" s="63">
        <f t="shared" si="15"/>
        <v>0</v>
      </c>
      <c r="Z89" s="70"/>
      <c r="AA89" s="61">
        <v>0</v>
      </c>
      <c r="AB89" s="62"/>
      <c r="AC89" s="63">
        <v>0</v>
      </c>
      <c r="AD89" s="70"/>
      <c r="AE89" s="61">
        <v>0</v>
      </c>
      <c r="AF89" s="62"/>
      <c r="AG89" s="45">
        <v>0</v>
      </c>
      <c r="AI89">
        <v>0</v>
      </c>
      <c r="AK89" s="45">
        <v>0</v>
      </c>
    </row>
    <row r="90" spans="1:38" s="65" customFormat="1" ht="26.25" customHeight="1">
      <c r="A90" s="65">
        <f>COUNT(A6:A89)</f>
        <v>66</v>
      </c>
      <c r="D90" s="43" t="s">
        <v>74</v>
      </c>
      <c r="E90" s="65">
        <f aca="true" t="shared" si="16" ref="E90:AK90">SUM(E6:E89)</f>
        <v>16519853</v>
      </c>
      <c r="F90" s="65">
        <f t="shared" si="16"/>
        <v>652715</v>
      </c>
      <c r="G90" s="74"/>
      <c r="H90" s="66">
        <f t="shared" si="16"/>
        <v>1568623</v>
      </c>
      <c r="I90" s="70"/>
      <c r="J90" s="66">
        <f t="shared" si="16"/>
        <v>195653</v>
      </c>
      <c r="K90" s="70"/>
      <c r="L90" s="66">
        <f t="shared" si="16"/>
        <v>915908</v>
      </c>
      <c r="M90" s="70"/>
      <c r="N90" s="66">
        <f t="shared" si="16"/>
        <v>152949</v>
      </c>
      <c r="O90" s="70"/>
      <c r="P90" s="66">
        <f t="shared" si="16"/>
        <v>0</v>
      </c>
      <c r="Q90" s="70"/>
      <c r="R90" s="66">
        <f t="shared" si="16"/>
        <v>294820</v>
      </c>
      <c r="S90" s="70"/>
      <c r="T90" s="66">
        <f t="shared" si="16"/>
        <v>9293</v>
      </c>
      <c r="U90" s="70"/>
      <c r="V90" s="65">
        <f t="shared" si="16"/>
        <v>3549251</v>
      </c>
      <c r="W90" s="65">
        <f t="shared" si="16"/>
        <v>325467</v>
      </c>
      <c r="X90" s="74"/>
      <c r="Y90" s="66">
        <f t="shared" si="16"/>
        <v>397538</v>
      </c>
      <c r="Z90" s="70"/>
      <c r="AA90" s="65">
        <f t="shared" si="16"/>
        <v>74779</v>
      </c>
      <c r="AB90" s="74"/>
      <c r="AC90" s="66">
        <f t="shared" si="16"/>
        <v>72071</v>
      </c>
      <c r="AD90" s="70"/>
      <c r="AE90" s="65">
        <f t="shared" si="16"/>
        <v>100551</v>
      </c>
      <c r="AF90" s="74"/>
      <c r="AG90" s="66">
        <f t="shared" si="16"/>
        <v>0</v>
      </c>
      <c r="AH90" s="70"/>
      <c r="AI90" s="65">
        <f t="shared" si="16"/>
        <v>148405</v>
      </c>
      <c r="AJ90" s="74"/>
      <c r="AK90" s="66">
        <f t="shared" si="16"/>
        <v>1732</v>
      </c>
      <c r="AL90" s="74"/>
    </row>
  </sheetData>
  <sheetProtection/>
  <mergeCells count="2">
    <mergeCell ref="F4:T4"/>
    <mergeCell ref="W4:AK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102"/>
  <sheetViews>
    <sheetView view="pageBreakPreview" zoomScaleNormal="75" zoomScaleSheetLayoutView="100" zoomScalePageLayoutView="0" workbookViewId="0" topLeftCell="A1">
      <pane xSplit="3" ySplit="6" topLeftCell="D79" activePane="bottomRight" state="frozen"/>
      <selection pane="topLeft" activeCell="V6" sqref="V6:AL89"/>
      <selection pane="topRight" activeCell="V6" sqref="V6:AL89"/>
      <selection pane="bottomLeft" activeCell="V6" sqref="V6:AL89"/>
      <selection pane="bottomRight" activeCell="V6" sqref="V6:AL89"/>
    </sheetView>
  </sheetViews>
  <sheetFormatPr defaultColWidth="9.00390625" defaultRowHeight="13.5"/>
  <cols>
    <col min="1" max="1" width="5.625" style="1" customWidth="1"/>
    <col min="2" max="2" width="3.00390625" style="1" customWidth="1"/>
    <col min="3" max="3" width="15.375" style="1" customWidth="1"/>
    <col min="4" max="5" width="8.625" style="1" customWidth="1"/>
    <col min="6" max="6" width="4.625" style="29" customWidth="1"/>
    <col min="7" max="8" width="8.625" style="1" customWidth="1"/>
    <col min="9" max="9" width="4.625" style="29" customWidth="1"/>
    <col min="10" max="10" width="8.625" style="1" customWidth="1"/>
    <col min="11" max="11" width="4.625" style="2" customWidth="1"/>
    <col min="12" max="12" width="8.625" style="1" customWidth="1"/>
    <col min="13" max="13" width="4.625" style="2" customWidth="1"/>
    <col min="14" max="14" width="8.625" style="1" customWidth="1"/>
    <col min="15" max="15" width="4.625" style="2" customWidth="1"/>
    <col min="16" max="16384" width="9.00390625" style="1" customWidth="1"/>
  </cols>
  <sheetData>
    <row r="1" ht="16.5" customHeight="1">
      <c r="A1" s="67" t="s">
        <v>168</v>
      </c>
    </row>
    <row r="2" ht="13.5" customHeight="1"/>
    <row r="3" spans="1:15" s="4" customFormat="1" ht="16.5" customHeight="1">
      <c r="A3" s="134" t="s">
        <v>90</v>
      </c>
      <c r="B3" s="134" t="s">
        <v>0</v>
      </c>
      <c r="C3" s="134" t="s">
        <v>1</v>
      </c>
      <c r="D3" s="135" t="s">
        <v>84</v>
      </c>
      <c r="E3" s="135"/>
      <c r="F3" s="135"/>
      <c r="G3" s="139" t="s">
        <v>83</v>
      </c>
      <c r="H3" s="140"/>
      <c r="I3" s="141"/>
      <c r="J3" s="145" t="s">
        <v>85</v>
      </c>
      <c r="K3" s="146"/>
      <c r="L3" s="146"/>
      <c r="M3" s="146"/>
      <c r="N3" s="146"/>
      <c r="O3" s="147"/>
    </row>
    <row r="4" spans="1:15" s="4" customFormat="1" ht="16.5" customHeight="1">
      <c r="A4" s="134"/>
      <c r="B4" s="134"/>
      <c r="C4" s="134"/>
      <c r="D4" s="135"/>
      <c r="E4" s="135"/>
      <c r="F4" s="135"/>
      <c r="G4" s="142"/>
      <c r="H4" s="143"/>
      <c r="I4" s="144"/>
      <c r="J4" s="135" t="s">
        <v>86</v>
      </c>
      <c r="K4" s="135"/>
      <c r="L4" s="139" t="s">
        <v>87</v>
      </c>
      <c r="M4" s="141"/>
      <c r="N4" s="135" t="s">
        <v>88</v>
      </c>
      <c r="O4" s="135"/>
    </row>
    <row r="5" spans="1:15" s="4" customFormat="1" ht="27" customHeight="1">
      <c r="A5" s="134"/>
      <c r="B5" s="134"/>
      <c r="C5" s="134"/>
      <c r="D5" s="135" t="s">
        <v>81</v>
      </c>
      <c r="E5" s="135" t="s">
        <v>82</v>
      </c>
      <c r="F5" s="135"/>
      <c r="G5" s="135" t="s">
        <v>81</v>
      </c>
      <c r="H5" s="135" t="s">
        <v>82</v>
      </c>
      <c r="I5" s="135"/>
      <c r="J5" s="135"/>
      <c r="K5" s="135"/>
      <c r="L5" s="148"/>
      <c r="M5" s="149"/>
      <c r="N5" s="135"/>
      <c r="O5" s="135"/>
    </row>
    <row r="6" spans="1:15" s="4" customFormat="1" ht="27" customHeight="1">
      <c r="A6" s="134"/>
      <c r="B6" s="134"/>
      <c r="C6" s="134"/>
      <c r="D6" s="135"/>
      <c r="E6" s="3" t="s">
        <v>81</v>
      </c>
      <c r="F6" s="30" t="s">
        <v>76</v>
      </c>
      <c r="G6" s="135"/>
      <c r="H6" s="3" t="s">
        <v>81</v>
      </c>
      <c r="I6" s="30" t="s">
        <v>76</v>
      </c>
      <c r="J6" s="5" t="s">
        <v>89</v>
      </c>
      <c r="K6" s="6" t="s">
        <v>76</v>
      </c>
      <c r="L6" s="5" t="s">
        <v>89</v>
      </c>
      <c r="M6" s="6" t="s">
        <v>76</v>
      </c>
      <c r="N6" s="5" t="s">
        <v>89</v>
      </c>
      <c r="O6" s="6" t="s">
        <v>76</v>
      </c>
    </row>
    <row r="7" spans="1:15" s="9" customFormat="1" ht="13.5" customHeight="1">
      <c r="A7" s="7" t="s">
        <v>68</v>
      </c>
      <c r="B7" s="7">
        <v>6</v>
      </c>
      <c r="C7" s="7" t="s">
        <v>7</v>
      </c>
      <c r="D7" s="7">
        <v>406363</v>
      </c>
      <c r="E7" s="7">
        <v>18849</v>
      </c>
      <c r="F7" s="31">
        <f>+ROUND(E7/D7*100,1)</f>
        <v>4.6</v>
      </c>
      <c r="G7" s="7">
        <v>406363</v>
      </c>
      <c r="H7" s="7">
        <v>18849</v>
      </c>
      <c r="I7" s="31">
        <f>+ROUND(H7/G7*100,1)</f>
        <v>4.6</v>
      </c>
      <c r="J7" s="7">
        <v>3017</v>
      </c>
      <c r="K7" s="8">
        <f>+ROUND(J7/D7*100,1)</f>
        <v>0.7</v>
      </c>
      <c r="L7" s="7"/>
      <c r="M7" s="8"/>
      <c r="N7" s="7">
        <v>15832</v>
      </c>
      <c r="O7" s="8">
        <f>+ROUND(N7/D7*100,1)</f>
        <v>3.9</v>
      </c>
    </row>
    <row r="8" spans="1:15" s="9" customFormat="1" ht="13.5" customHeight="1">
      <c r="A8" s="7"/>
      <c r="B8" s="7">
        <v>42</v>
      </c>
      <c r="C8" s="7" t="s">
        <v>31</v>
      </c>
      <c r="D8" s="7">
        <v>80879</v>
      </c>
      <c r="E8" s="7"/>
      <c r="F8" s="31"/>
      <c r="G8" s="7">
        <v>80879</v>
      </c>
      <c r="H8" s="7"/>
      <c r="I8" s="31"/>
      <c r="J8" s="7"/>
      <c r="K8" s="8"/>
      <c r="L8" s="7"/>
      <c r="M8" s="8"/>
      <c r="N8" s="7"/>
      <c r="O8" s="8"/>
    </row>
    <row r="9" spans="1:15" s="9" customFormat="1" ht="13.5" customHeight="1">
      <c r="A9" s="7"/>
      <c r="B9" s="7">
        <v>13</v>
      </c>
      <c r="C9" s="7" t="s">
        <v>10</v>
      </c>
      <c r="D9" s="7">
        <v>256375</v>
      </c>
      <c r="E9" s="7">
        <v>34649</v>
      </c>
      <c r="F9" s="31">
        <f>+ROUND(E9/D9*100,1)</f>
        <v>13.5</v>
      </c>
      <c r="G9" s="7">
        <v>16900</v>
      </c>
      <c r="H9" s="7">
        <v>8760</v>
      </c>
      <c r="I9" s="31">
        <f>+ROUND(H9/G9*100,1)</f>
        <v>51.8</v>
      </c>
      <c r="J9" s="7">
        <v>34649</v>
      </c>
      <c r="K9" s="8">
        <f>+ROUND(J9/D9*100,1)</f>
        <v>13.5</v>
      </c>
      <c r="L9" s="7"/>
      <c r="M9" s="8"/>
      <c r="N9" s="7"/>
      <c r="O9" s="8"/>
    </row>
    <row r="10" spans="1:15" s="9" customFormat="1" ht="13.5" customHeight="1">
      <c r="A10" s="7"/>
      <c r="B10" s="7">
        <v>50</v>
      </c>
      <c r="C10" s="7" t="s">
        <v>36</v>
      </c>
      <c r="D10" s="7">
        <v>98812</v>
      </c>
      <c r="E10" s="7">
        <v>701</v>
      </c>
      <c r="F10" s="31">
        <f>+ROUND(E10/D10*100,1)</f>
        <v>0.7</v>
      </c>
      <c r="G10" s="7">
        <v>5877</v>
      </c>
      <c r="H10" s="7">
        <v>701</v>
      </c>
      <c r="I10" s="31">
        <f>+ROUND(H10/G10*100,1)</f>
        <v>11.9</v>
      </c>
      <c r="J10" s="7">
        <v>701</v>
      </c>
      <c r="K10" s="8">
        <f>+ROUND(J10/D10*100,1)</f>
        <v>0.7</v>
      </c>
      <c r="L10" s="7"/>
      <c r="M10" s="8"/>
      <c r="N10" s="7"/>
      <c r="O10" s="8"/>
    </row>
    <row r="11" spans="1:15" s="9" customFormat="1" ht="13.5" customHeight="1">
      <c r="A11" s="7"/>
      <c r="B11" s="7">
        <v>37</v>
      </c>
      <c r="C11" s="7" t="s">
        <v>27</v>
      </c>
      <c r="D11" s="7">
        <v>850185</v>
      </c>
      <c r="E11" s="7">
        <v>15922</v>
      </c>
      <c r="F11" s="31">
        <f>+ROUND(E11/D11*100,1)</f>
        <v>1.9</v>
      </c>
      <c r="G11" s="7">
        <v>109151</v>
      </c>
      <c r="H11" s="7">
        <v>1747</v>
      </c>
      <c r="I11" s="31">
        <f>+ROUND(H11/G11*100,1)</f>
        <v>1.6</v>
      </c>
      <c r="J11" s="7">
        <v>274</v>
      </c>
      <c r="K11" s="8">
        <f>+ROUND(J11/D11*100,1)</f>
        <v>0</v>
      </c>
      <c r="L11" s="7">
        <v>14622</v>
      </c>
      <c r="M11" s="8">
        <f>+ROUND(L11/D11*100,1)</f>
        <v>1.7</v>
      </c>
      <c r="N11" s="7">
        <v>1026</v>
      </c>
      <c r="O11" s="8">
        <f>+ROUND(N11/D11*100,1)</f>
        <v>0.1</v>
      </c>
    </row>
    <row r="12" spans="1:15" s="9" customFormat="1" ht="13.5" customHeight="1" thickBot="1">
      <c r="A12" s="10"/>
      <c r="B12" s="10">
        <v>86</v>
      </c>
      <c r="C12" s="10" t="s">
        <v>65</v>
      </c>
      <c r="D12" s="10">
        <v>38121</v>
      </c>
      <c r="E12" s="10"/>
      <c r="F12" s="32"/>
      <c r="G12" s="10">
        <v>38121</v>
      </c>
      <c r="H12" s="10"/>
      <c r="I12" s="32"/>
      <c r="J12" s="10"/>
      <c r="K12" s="11"/>
      <c r="L12" s="10"/>
      <c r="M12" s="11"/>
      <c r="N12" s="10"/>
      <c r="O12" s="11"/>
    </row>
    <row r="13" spans="1:15" s="9" customFormat="1" ht="13.5" customHeight="1" thickTop="1">
      <c r="A13" s="12"/>
      <c r="B13" s="12"/>
      <c r="C13" s="12" t="s">
        <v>75</v>
      </c>
      <c r="D13" s="12">
        <f>+SUM(D7:D12)</f>
        <v>1730735</v>
      </c>
      <c r="E13" s="12">
        <f>+SUM(E7:E12)</f>
        <v>70121</v>
      </c>
      <c r="F13" s="33">
        <f>+ROUND(E13/D13*100,1)</f>
        <v>4.1</v>
      </c>
      <c r="G13" s="12">
        <f>+SUM(G7:G12)</f>
        <v>657291</v>
      </c>
      <c r="H13" s="12">
        <f>+SUM(H7:H12)</f>
        <v>30057</v>
      </c>
      <c r="I13" s="33">
        <f>+ROUND(H13/G13*100,1)</f>
        <v>4.6</v>
      </c>
      <c r="J13" s="12">
        <f>+SUM(J7:J12)</f>
        <v>38641</v>
      </c>
      <c r="K13" s="13">
        <f>+ROUND(J13/D13*100,1)</f>
        <v>2.2</v>
      </c>
      <c r="L13" s="12">
        <f>+SUM(L7:L12)</f>
        <v>14622</v>
      </c>
      <c r="M13" s="13">
        <f>+ROUND(L13/D13*100,1)</f>
        <v>0.8</v>
      </c>
      <c r="N13" s="12">
        <f>+SUM(N7:N12)</f>
        <v>16858</v>
      </c>
      <c r="O13" s="13">
        <f>+ROUND(N13/D13*100,1)</f>
        <v>1</v>
      </c>
    </row>
    <row r="14" spans="1:15" s="9" customFormat="1" ht="13.5" customHeight="1" thickBot="1">
      <c r="A14" s="10"/>
      <c r="B14" s="10"/>
      <c r="C14" s="10"/>
      <c r="D14" s="10"/>
      <c r="E14" s="10"/>
      <c r="F14" s="32"/>
      <c r="G14" s="10"/>
      <c r="H14" s="10"/>
      <c r="I14" s="32"/>
      <c r="J14" s="10"/>
      <c r="K14" s="11"/>
      <c r="L14" s="10"/>
      <c r="M14" s="11"/>
      <c r="N14" s="10"/>
      <c r="O14" s="11"/>
    </row>
    <row r="15" spans="1:15" s="9" customFormat="1" ht="13.5" customHeight="1">
      <c r="A15" s="14" t="s">
        <v>77</v>
      </c>
      <c r="B15" s="14">
        <v>3</v>
      </c>
      <c r="C15" s="14" t="s">
        <v>4</v>
      </c>
      <c r="D15" s="14">
        <v>574893</v>
      </c>
      <c r="E15" s="14">
        <v>16816</v>
      </c>
      <c r="F15" s="34">
        <f>+ROUND(E15/D15*100,1)</f>
        <v>2.9</v>
      </c>
      <c r="G15" s="14">
        <v>50268</v>
      </c>
      <c r="H15" s="14">
        <v>12336</v>
      </c>
      <c r="I15" s="34">
        <f>+ROUND(H15/G15*100,1)</f>
        <v>24.5</v>
      </c>
      <c r="J15" s="14">
        <v>16816</v>
      </c>
      <c r="K15" s="15">
        <f>+ROUND(J15/D15*100,1)</f>
        <v>2.9</v>
      </c>
      <c r="L15" s="14"/>
      <c r="M15" s="15"/>
      <c r="N15" s="14"/>
      <c r="O15" s="15"/>
    </row>
    <row r="16" spans="1:15" s="9" customFormat="1" ht="13.5" customHeight="1">
      <c r="A16" s="7"/>
      <c r="B16" s="7">
        <v>44</v>
      </c>
      <c r="C16" s="7" t="s">
        <v>32</v>
      </c>
      <c r="D16" s="7">
        <v>171405</v>
      </c>
      <c r="E16" s="7">
        <v>1547</v>
      </c>
      <c r="F16" s="31">
        <f>+ROUND(E16/D16*100,1)</f>
        <v>0.9</v>
      </c>
      <c r="G16" s="7">
        <v>9601</v>
      </c>
      <c r="H16" s="7"/>
      <c r="I16" s="31"/>
      <c r="J16" s="7"/>
      <c r="K16" s="8"/>
      <c r="L16" s="7"/>
      <c r="M16" s="8"/>
      <c r="N16" s="7">
        <v>1547</v>
      </c>
      <c r="O16" s="8">
        <f>+ROUND(N16/D16*100,1)</f>
        <v>0.9</v>
      </c>
    </row>
    <row r="17" spans="1:15" s="9" customFormat="1" ht="13.5" customHeight="1">
      <c r="A17" s="7"/>
      <c r="B17" s="7">
        <v>67</v>
      </c>
      <c r="C17" s="7" t="s">
        <v>50</v>
      </c>
      <c r="D17" s="7">
        <v>88811</v>
      </c>
      <c r="E17" s="7"/>
      <c r="F17" s="31"/>
      <c r="G17" s="7">
        <v>19795</v>
      </c>
      <c r="H17" s="7"/>
      <c r="I17" s="31"/>
      <c r="J17" s="7"/>
      <c r="K17" s="8"/>
      <c r="L17" s="7"/>
      <c r="M17" s="8"/>
      <c r="N17" s="7"/>
      <c r="O17" s="8"/>
    </row>
    <row r="18" spans="1:15" s="9" customFormat="1" ht="13.5" customHeight="1" thickBot="1">
      <c r="A18" s="16"/>
      <c r="B18" s="16">
        <v>53</v>
      </c>
      <c r="C18" s="16" t="s">
        <v>39</v>
      </c>
      <c r="D18" s="16">
        <v>260180</v>
      </c>
      <c r="E18" s="16"/>
      <c r="F18" s="35"/>
      <c r="G18" s="16">
        <v>260180</v>
      </c>
      <c r="H18" s="16"/>
      <c r="I18" s="35"/>
      <c r="J18" s="16"/>
      <c r="K18" s="17"/>
      <c r="L18" s="16"/>
      <c r="M18" s="17"/>
      <c r="N18" s="16"/>
      <c r="O18" s="17"/>
    </row>
    <row r="19" spans="1:15" s="9" customFormat="1" ht="13.5" customHeight="1" thickTop="1">
      <c r="A19" s="18"/>
      <c r="B19" s="18"/>
      <c r="C19" s="18" t="s">
        <v>75</v>
      </c>
      <c r="D19" s="18">
        <f>+SUM(D15:D18)</f>
        <v>1095289</v>
      </c>
      <c r="E19" s="18">
        <f>+SUM(E15:E18)</f>
        <v>18363</v>
      </c>
      <c r="F19" s="36">
        <f>+ROUND(E19/D19*100,1)</f>
        <v>1.7</v>
      </c>
      <c r="G19" s="18">
        <f>+SUM(G15:G18)</f>
        <v>339844</v>
      </c>
      <c r="H19" s="18">
        <f>+SUM(H15:H18)</f>
        <v>12336</v>
      </c>
      <c r="I19" s="36">
        <f>+ROUND(H19/G19*100,1)</f>
        <v>3.6</v>
      </c>
      <c r="J19" s="18">
        <f>+SUM(J15:J18)</f>
        <v>16816</v>
      </c>
      <c r="K19" s="19">
        <f>+ROUND(J19/D19*100,1)</f>
        <v>1.5</v>
      </c>
      <c r="L19" s="18">
        <f>+SUM(L15:L18)</f>
        <v>0</v>
      </c>
      <c r="M19" s="19">
        <f>+ROUND(L19/D19*100,1)</f>
        <v>0</v>
      </c>
      <c r="N19" s="18">
        <f>+SUM(N15:N18)</f>
        <v>1547</v>
      </c>
      <c r="O19" s="19">
        <f>+ROUND(N19/D19*100,1)</f>
        <v>0.1</v>
      </c>
    </row>
    <row r="20" spans="1:15" s="9" customFormat="1" ht="13.5" customHeight="1" thickBot="1">
      <c r="A20" s="20"/>
      <c r="B20" s="20"/>
      <c r="C20" s="20"/>
      <c r="D20" s="20"/>
      <c r="E20" s="20"/>
      <c r="F20" s="37"/>
      <c r="G20" s="20"/>
      <c r="H20" s="20"/>
      <c r="I20" s="37"/>
      <c r="J20" s="20"/>
      <c r="K20" s="21"/>
      <c r="L20" s="20"/>
      <c r="M20" s="21"/>
      <c r="N20" s="20"/>
      <c r="O20" s="21"/>
    </row>
    <row r="21" spans="1:15" s="9" customFormat="1" ht="13.5" customHeight="1">
      <c r="A21" s="18" t="s">
        <v>69</v>
      </c>
      <c r="B21" s="18">
        <v>14</v>
      </c>
      <c r="C21" s="18" t="s">
        <v>11</v>
      </c>
      <c r="D21" s="18">
        <v>296236</v>
      </c>
      <c r="E21" s="18"/>
      <c r="F21" s="36"/>
      <c r="G21" s="18">
        <v>21904</v>
      </c>
      <c r="H21" s="18"/>
      <c r="I21" s="36"/>
      <c r="J21" s="18"/>
      <c r="K21" s="19"/>
      <c r="L21" s="18"/>
      <c r="M21" s="19"/>
      <c r="N21" s="18"/>
      <c r="O21" s="19"/>
    </row>
    <row r="22" spans="1:15" s="9" customFormat="1" ht="13.5" customHeight="1">
      <c r="A22" s="7"/>
      <c r="B22" s="7">
        <v>5</v>
      </c>
      <c r="C22" s="7" t="s">
        <v>6</v>
      </c>
      <c r="D22" s="7">
        <v>371939</v>
      </c>
      <c r="E22" s="7"/>
      <c r="F22" s="31"/>
      <c r="G22" s="7">
        <v>31503</v>
      </c>
      <c r="H22" s="7"/>
      <c r="I22" s="31"/>
      <c r="J22" s="7"/>
      <c r="K22" s="8"/>
      <c r="L22" s="7"/>
      <c r="M22" s="8"/>
      <c r="N22" s="7"/>
      <c r="O22" s="8"/>
    </row>
    <row r="23" spans="1:15" s="9" customFormat="1" ht="13.5" customHeight="1">
      <c r="A23" s="7"/>
      <c r="B23" s="7">
        <v>45</v>
      </c>
      <c r="C23" s="7" t="s">
        <v>33</v>
      </c>
      <c r="D23" s="7">
        <v>559908</v>
      </c>
      <c r="E23" s="7">
        <v>41132</v>
      </c>
      <c r="F23" s="31">
        <f>+ROUND(E23/D23*100,1)</f>
        <v>7.3</v>
      </c>
      <c r="G23" s="7">
        <v>76145</v>
      </c>
      <c r="H23" s="7">
        <v>12207</v>
      </c>
      <c r="I23" s="31">
        <f>+ROUND(H23/G23*100,1)</f>
        <v>16</v>
      </c>
      <c r="J23" s="7">
        <v>37149</v>
      </c>
      <c r="K23" s="8">
        <f>+ROUND(J23/D23*100,1)</f>
        <v>6.6</v>
      </c>
      <c r="L23" s="7">
        <v>939</v>
      </c>
      <c r="M23" s="8">
        <f>+ROUND(L23/D23*100,1)</f>
        <v>0.2</v>
      </c>
      <c r="N23" s="7">
        <v>3044</v>
      </c>
      <c r="O23" s="8">
        <f>+ROUND(N23/D23*100,1)</f>
        <v>0.5</v>
      </c>
    </row>
    <row r="24" spans="1:15" s="9" customFormat="1" ht="13.5" customHeight="1">
      <c r="A24" s="7"/>
      <c r="B24" s="7">
        <v>55</v>
      </c>
      <c r="C24" s="7" t="s">
        <v>41</v>
      </c>
      <c r="D24" s="7">
        <v>24301</v>
      </c>
      <c r="E24" s="7"/>
      <c r="F24" s="31"/>
      <c r="G24" s="7">
        <v>4871</v>
      </c>
      <c r="H24" s="7"/>
      <c r="I24" s="31"/>
      <c r="J24" s="7"/>
      <c r="K24" s="8"/>
      <c r="L24" s="7"/>
      <c r="M24" s="8"/>
      <c r="N24" s="7"/>
      <c r="O24" s="8"/>
    </row>
    <row r="25" spans="1:15" s="9" customFormat="1" ht="13.5" customHeight="1">
      <c r="A25" s="7"/>
      <c r="B25" s="7">
        <v>65</v>
      </c>
      <c r="C25" s="7" t="s">
        <v>48</v>
      </c>
      <c r="D25" s="7">
        <v>19284</v>
      </c>
      <c r="E25" s="7"/>
      <c r="F25" s="31"/>
      <c r="G25" s="7">
        <v>2371</v>
      </c>
      <c r="H25" s="7"/>
      <c r="I25" s="31"/>
      <c r="J25" s="7"/>
      <c r="K25" s="8"/>
      <c r="L25" s="7"/>
      <c r="M25" s="8"/>
      <c r="N25" s="7"/>
      <c r="O25" s="8"/>
    </row>
    <row r="26" spans="1:15" s="9" customFormat="1" ht="13.5" customHeight="1">
      <c r="A26" s="7"/>
      <c r="B26" s="7">
        <v>17</v>
      </c>
      <c r="C26" s="7" t="s">
        <v>13</v>
      </c>
      <c r="D26" s="7">
        <v>114716</v>
      </c>
      <c r="E26" s="7"/>
      <c r="F26" s="31"/>
      <c r="G26" s="7">
        <v>114716</v>
      </c>
      <c r="H26" s="7"/>
      <c r="I26" s="31"/>
      <c r="J26" s="7"/>
      <c r="K26" s="8"/>
      <c r="L26" s="7"/>
      <c r="M26" s="8"/>
      <c r="N26" s="7"/>
      <c r="O26" s="8"/>
    </row>
    <row r="27" spans="1:15" s="9" customFormat="1" ht="13.5" customHeight="1">
      <c r="A27" s="7"/>
      <c r="B27" s="7">
        <v>58</v>
      </c>
      <c r="C27" s="7" t="s">
        <v>44</v>
      </c>
      <c r="D27" s="7">
        <v>281648</v>
      </c>
      <c r="E27" s="7">
        <v>24046</v>
      </c>
      <c r="F27" s="31">
        <f>+ROUND(E27/D27*100,1)</f>
        <v>8.5</v>
      </c>
      <c r="G27" s="7">
        <v>43639</v>
      </c>
      <c r="H27" s="7">
        <v>16875</v>
      </c>
      <c r="I27" s="31">
        <f>+ROUND(H27/G27*100,1)</f>
        <v>38.7</v>
      </c>
      <c r="J27" s="7"/>
      <c r="K27" s="8"/>
      <c r="L27" s="7">
        <v>18558</v>
      </c>
      <c r="M27" s="8">
        <f>+ROUND(L27/D27*100,1)</f>
        <v>6.6</v>
      </c>
      <c r="N27" s="7">
        <v>5488</v>
      </c>
      <c r="O27" s="8">
        <f>+ROUND(N27/D27*100,1)</f>
        <v>1.9</v>
      </c>
    </row>
    <row r="28" spans="1:15" s="9" customFormat="1" ht="13.5" customHeight="1">
      <c r="A28" s="7"/>
      <c r="B28" s="7">
        <v>56</v>
      </c>
      <c r="C28" s="7" t="s">
        <v>42</v>
      </c>
      <c r="D28" s="7">
        <v>127970</v>
      </c>
      <c r="E28" s="7"/>
      <c r="F28" s="31"/>
      <c r="G28" s="7">
        <v>5787</v>
      </c>
      <c r="H28" s="7"/>
      <c r="I28" s="31"/>
      <c r="J28" s="7"/>
      <c r="K28" s="8"/>
      <c r="L28" s="7"/>
      <c r="M28" s="8"/>
      <c r="N28" s="7"/>
      <c r="O28" s="8"/>
    </row>
    <row r="29" spans="1:15" s="9" customFormat="1" ht="13.5" customHeight="1">
      <c r="A29" s="7"/>
      <c r="B29" s="7">
        <v>71</v>
      </c>
      <c r="C29" s="7" t="s">
        <v>53</v>
      </c>
      <c r="D29" s="7">
        <v>36203</v>
      </c>
      <c r="E29" s="7">
        <v>7270</v>
      </c>
      <c r="F29" s="31">
        <f>+ROUND(E29/D29*100,1)</f>
        <v>20.1</v>
      </c>
      <c r="G29" s="7">
        <v>26592</v>
      </c>
      <c r="H29" s="7">
        <v>6204</v>
      </c>
      <c r="I29" s="31">
        <f>+ROUND(H29/G29*100,1)</f>
        <v>23.3</v>
      </c>
      <c r="J29" s="7">
        <v>7270</v>
      </c>
      <c r="K29" s="8">
        <f>+ROUND(J29/D29*100,1)</f>
        <v>20.1</v>
      </c>
      <c r="L29" s="7"/>
      <c r="M29" s="8"/>
      <c r="N29" s="7"/>
      <c r="O29" s="8"/>
    </row>
    <row r="30" spans="1:15" s="9" customFormat="1" ht="13.5" customHeight="1">
      <c r="A30" s="7"/>
      <c r="B30" s="7">
        <v>78</v>
      </c>
      <c r="C30" s="7" t="s">
        <v>59</v>
      </c>
      <c r="D30" s="7">
        <v>75279</v>
      </c>
      <c r="E30" s="7"/>
      <c r="F30" s="31"/>
      <c r="G30" s="7">
        <v>62771</v>
      </c>
      <c r="H30" s="7"/>
      <c r="I30" s="31"/>
      <c r="J30" s="7"/>
      <c r="K30" s="8"/>
      <c r="L30" s="7"/>
      <c r="M30" s="8"/>
      <c r="N30" s="7"/>
      <c r="O30" s="8"/>
    </row>
    <row r="31" spans="1:15" s="9" customFormat="1" ht="13.5" customHeight="1">
      <c r="A31" s="7"/>
      <c r="B31" s="7">
        <v>79</v>
      </c>
      <c r="C31" s="7" t="s">
        <v>60</v>
      </c>
      <c r="D31" s="7">
        <v>54325</v>
      </c>
      <c r="E31" s="7"/>
      <c r="F31" s="31"/>
      <c r="G31" s="7">
        <v>54325</v>
      </c>
      <c r="H31" s="7"/>
      <c r="I31" s="31"/>
      <c r="J31" s="7"/>
      <c r="K31" s="8"/>
      <c r="L31" s="7"/>
      <c r="M31" s="8"/>
      <c r="N31" s="7"/>
      <c r="O31" s="8"/>
    </row>
    <row r="32" spans="1:15" s="9" customFormat="1" ht="13.5" customHeight="1">
      <c r="A32" s="7"/>
      <c r="B32" s="7">
        <v>80</v>
      </c>
      <c r="C32" s="7" t="s">
        <v>61</v>
      </c>
      <c r="D32" s="7">
        <v>46072</v>
      </c>
      <c r="E32" s="7">
        <v>296</v>
      </c>
      <c r="F32" s="31">
        <f>+ROUND(E32/D32*100,1)</f>
        <v>0.6</v>
      </c>
      <c r="G32" s="7">
        <v>46072</v>
      </c>
      <c r="H32" s="7">
        <v>296</v>
      </c>
      <c r="I32" s="31">
        <f>+ROUND(H32/G32*100,1)</f>
        <v>0.6</v>
      </c>
      <c r="J32" s="7">
        <v>296</v>
      </c>
      <c r="K32" s="8">
        <f>+ROUND(J32/D32*100,1)</f>
        <v>0.6</v>
      </c>
      <c r="L32" s="7"/>
      <c r="M32" s="8"/>
      <c r="N32" s="7"/>
      <c r="O32" s="8"/>
    </row>
    <row r="33" spans="1:15" s="9" customFormat="1" ht="13.5" customHeight="1" thickBot="1">
      <c r="A33" s="10"/>
      <c r="B33" s="10">
        <v>85</v>
      </c>
      <c r="C33" s="10" t="s">
        <v>64</v>
      </c>
      <c r="D33" s="10">
        <v>38482</v>
      </c>
      <c r="E33" s="10">
        <v>3500</v>
      </c>
      <c r="F33" s="32">
        <f>+ROUND(E33/D33*100,1)</f>
        <v>9.1</v>
      </c>
      <c r="G33" s="10">
        <v>38482</v>
      </c>
      <c r="H33" s="10">
        <v>3500</v>
      </c>
      <c r="I33" s="32">
        <f>+ROUND(H33/G33*100,1)</f>
        <v>9.1</v>
      </c>
      <c r="J33" s="10"/>
      <c r="K33" s="11"/>
      <c r="L33" s="10"/>
      <c r="M33" s="11"/>
      <c r="N33" s="10">
        <v>3500</v>
      </c>
      <c r="O33" s="11">
        <f>+ROUND(N33/D33*100,1)</f>
        <v>9.1</v>
      </c>
    </row>
    <row r="34" spans="1:15" s="9" customFormat="1" ht="13.5" customHeight="1" thickTop="1">
      <c r="A34" s="12"/>
      <c r="B34" s="12"/>
      <c r="C34" s="12" t="s">
        <v>75</v>
      </c>
      <c r="D34" s="12">
        <f>+SUM(D21:D33)</f>
        <v>2046363</v>
      </c>
      <c r="E34" s="12">
        <f>+SUM(E21:E33)</f>
        <v>76244</v>
      </c>
      <c r="F34" s="33">
        <f>+ROUND(E34/D34*100,1)</f>
        <v>3.7</v>
      </c>
      <c r="G34" s="12">
        <f>+SUM(G21:G33)</f>
        <v>529178</v>
      </c>
      <c r="H34" s="12">
        <f>+SUM(H21:H33)</f>
        <v>39082</v>
      </c>
      <c r="I34" s="33">
        <f>+ROUND(H34/G34*100,1)</f>
        <v>7.4</v>
      </c>
      <c r="J34" s="12">
        <f>+SUM(J21:J33)</f>
        <v>44715</v>
      </c>
      <c r="K34" s="13">
        <f>+ROUND(J34/D34*100,1)</f>
        <v>2.2</v>
      </c>
      <c r="L34" s="12">
        <f>+SUM(L21:L33)</f>
        <v>19497</v>
      </c>
      <c r="M34" s="13">
        <f>+ROUND(L34/D34*100,1)</f>
        <v>1</v>
      </c>
      <c r="N34" s="12">
        <f>+SUM(N21:N33)</f>
        <v>12032</v>
      </c>
      <c r="O34" s="13">
        <f>+ROUND(N34/D34*100,1)</f>
        <v>0.6</v>
      </c>
    </row>
    <row r="35" spans="1:15" s="9" customFormat="1" ht="13.5" customHeight="1" thickBot="1">
      <c r="A35" s="10"/>
      <c r="B35" s="10"/>
      <c r="C35" s="10"/>
      <c r="D35" s="10"/>
      <c r="E35" s="10"/>
      <c r="F35" s="32"/>
      <c r="G35" s="10"/>
      <c r="H35" s="10"/>
      <c r="I35" s="32"/>
      <c r="J35" s="10"/>
      <c r="K35" s="11"/>
      <c r="L35" s="10"/>
      <c r="M35" s="11"/>
      <c r="N35" s="10"/>
      <c r="O35" s="11"/>
    </row>
    <row r="36" spans="1:15" s="9" customFormat="1" ht="13.5" customHeight="1">
      <c r="A36" s="14" t="s">
        <v>78</v>
      </c>
      <c r="B36" s="14">
        <v>35</v>
      </c>
      <c r="C36" s="14" t="s">
        <v>26</v>
      </c>
      <c r="D36" s="14">
        <v>539861</v>
      </c>
      <c r="E36" s="14">
        <v>25</v>
      </c>
      <c r="F36" s="34">
        <f>+ROUND(E36/D36*100,1)</f>
        <v>0</v>
      </c>
      <c r="G36" s="14">
        <v>56713</v>
      </c>
      <c r="H36" s="14">
        <v>25</v>
      </c>
      <c r="I36" s="34">
        <f>+ROUND(H36/G36*100,1)</f>
        <v>0</v>
      </c>
      <c r="J36" s="14">
        <v>25</v>
      </c>
      <c r="K36" s="15">
        <f>+ROUND(J36/D36*100,1)</f>
        <v>0</v>
      </c>
      <c r="L36" s="14"/>
      <c r="M36" s="15"/>
      <c r="N36" s="14"/>
      <c r="O36" s="15"/>
    </row>
    <row r="37" spans="1:15" s="9" customFormat="1" ht="13.5" customHeight="1">
      <c r="A37" s="7"/>
      <c r="B37" s="7">
        <v>72</v>
      </c>
      <c r="C37" s="7" t="s">
        <v>54</v>
      </c>
      <c r="D37" s="7">
        <v>51387</v>
      </c>
      <c r="E37" s="7">
        <v>544</v>
      </c>
      <c r="F37" s="31">
        <f>+ROUND(E37/D37*100,1)</f>
        <v>1.1</v>
      </c>
      <c r="G37" s="7">
        <v>51387</v>
      </c>
      <c r="H37" s="7">
        <v>544</v>
      </c>
      <c r="I37" s="31">
        <f>+ROUND(H37/G37*100,1)</f>
        <v>1.1</v>
      </c>
      <c r="J37" s="7"/>
      <c r="K37" s="8"/>
      <c r="L37" s="7"/>
      <c r="M37" s="8"/>
      <c r="N37" s="7">
        <v>544</v>
      </c>
      <c r="O37" s="8">
        <f>+ROUND(N37/D37*100,1)</f>
        <v>1.1</v>
      </c>
    </row>
    <row r="38" spans="1:15" s="9" customFormat="1" ht="13.5" customHeight="1">
      <c r="A38" s="7"/>
      <c r="B38" s="7">
        <v>29</v>
      </c>
      <c r="C38" s="7" t="s">
        <v>22</v>
      </c>
      <c r="D38" s="7">
        <v>304880</v>
      </c>
      <c r="E38" s="7">
        <v>4331</v>
      </c>
      <c r="F38" s="31">
        <f>+ROUND(E38/D38*100,1)</f>
        <v>1.4</v>
      </c>
      <c r="G38" s="7">
        <v>10148</v>
      </c>
      <c r="H38" s="7">
        <v>455</v>
      </c>
      <c r="I38" s="31">
        <f>+ROUND(H38/G38*100,1)</f>
        <v>4.5</v>
      </c>
      <c r="J38" s="7">
        <v>3785</v>
      </c>
      <c r="K38" s="8">
        <f>+ROUND(J38/D38*100,1)</f>
        <v>1.2</v>
      </c>
      <c r="L38" s="7"/>
      <c r="M38" s="8"/>
      <c r="N38" s="7">
        <v>546</v>
      </c>
      <c r="O38" s="8">
        <f>+ROUND(N38/D38*100,1)</f>
        <v>0.2</v>
      </c>
    </row>
    <row r="39" spans="1:15" s="9" customFormat="1" ht="13.5" customHeight="1">
      <c r="A39" s="7"/>
      <c r="B39" s="7">
        <v>25</v>
      </c>
      <c r="C39" s="7" t="s">
        <v>19</v>
      </c>
      <c r="D39" s="7">
        <v>142435</v>
      </c>
      <c r="E39" s="7"/>
      <c r="F39" s="31"/>
      <c r="G39" s="7">
        <v>137761</v>
      </c>
      <c r="H39" s="7"/>
      <c r="I39" s="31"/>
      <c r="J39" s="7"/>
      <c r="K39" s="8"/>
      <c r="L39" s="7"/>
      <c r="M39" s="8"/>
      <c r="N39" s="7"/>
      <c r="O39" s="8"/>
    </row>
    <row r="40" spans="1:15" s="9" customFormat="1" ht="13.5" customHeight="1">
      <c r="A40" s="7"/>
      <c r="B40" s="7">
        <v>59</v>
      </c>
      <c r="C40" s="7" t="s">
        <v>45</v>
      </c>
      <c r="D40" s="7">
        <v>210996</v>
      </c>
      <c r="E40" s="7">
        <v>15587</v>
      </c>
      <c r="F40" s="31">
        <f>+ROUND(E40/D40*100,1)</f>
        <v>7.4</v>
      </c>
      <c r="G40" s="7">
        <v>210996</v>
      </c>
      <c r="H40" s="7">
        <v>15587</v>
      </c>
      <c r="I40" s="31">
        <f>+ROUND(H40/G40*100,1)</f>
        <v>7.4</v>
      </c>
      <c r="J40" s="7">
        <v>344</v>
      </c>
      <c r="K40" s="8">
        <f>+ROUND(J40/D40*100,1)</f>
        <v>0.2</v>
      </c>
      <c r="L40" s="7"/>
      <c r="M40" s="8"/>
      <c r="N40" s="7">
        <v>15243</v>
      </c>
      <c r="O40" s="8">
        <f>+ROUND(N40/D40*100,1)</f>
        <v>7.2</v>
      </c>
    </row>
    <row r="41" spans="1:15" s="9" customFormat="1" ht="13.5" customHeight="1">
      <c r="A41" s="7"/>
      <c r="B41" s="7">
        <v>66</v>
      </c>
      <c r="C41" s="7" t="s">
        <v>49</v>
      </c>
      <c r="D41" s="7">
        <v>144129</v>
      </c>
      <c r="E41" s="7">
        <v>55489</v>
      </c>
      <c r="F41" s="31">
        <f>+ROUND(E41/D41*100,1)</f>
        <v>38.5</v>
      </c>
      <c r="G41" s="7">
        <v>64701</v>
      </c>
      <c r="H41" s="7">
        <v>55489</v>
      </c>
      <c r="I41" s="31">
        <f>+ROUND(H41/G41*100,1)</f>
        <v>85.8</v>
      </c>
      <c r="J41" s="7"/>
      <c r="K41" s="8"/>
      <c r="L41" s="7"/>
      <c r="M41" s="8"/>
      <c r="N41" s="7">
        <v>55489</v>
      </c>
      <c r="O41" s="8">
        <f>+ROUND(N41/D41*100,1)</f>
        <v>38.5</v>
      </c>
    </row>
    <row r="42" spans="1:15" s="9" customFormat="1" ht="13.5" customHeight="1">
      <c r="A42" s="7"/>
      <c r="B42" s="7">
        <v>64</v>
      </c>
      <c r="C42" s="7" t="s">
        <v>47</v>
      </c>
      <c r="D42" s="7">
        <v>111335</v>
      </c>
      <c r="E42" s="7"/>
      <c r="F42" s="31"/>
      <c r="G42" s="7">
        <v>111335</v>
      </c>
      <c r="H42" s="7"/>
      <c r="I42" s="31"/>
      <c r="J42" s="7"/>
      <c r="K42" s="8"/>
      <c r="L42" s="7"/>
      <c r="M42" s="8"/>
      <c r="N42" s="7"/>
      <c r="O42" s="8"/>
    </row>
    <row r="43" spans="1:15" s="9" customFormat="1" ht="13.5" customHeight="1">
      <c r="A43" s="7"/>
      <c r="B43" s="7">
        <v>88</v>
      </c>
      <c r="C43" s="7" t="s">
        <v>67</v>
      </c>
      <c r="D43" s="7">
        <v>84907</v>
      </c>
      <c r="E43" s="7">
        <v>4327</v>
      </c>
      <c r="F43" s="31">
        <f>+ROUND(E43/D43*100,1)</f>
        <v>5.1</v>
      </c>
      <c r="G43" s="7">
        <v>84907</v>
      </c>
      <c r="H43" s="7">
        <v>4327</v>
      </c>
      <c r="I43" s="31">
        <f>+ROUND(H43/G43*100,1)</f>
        <v>5.1</v>
      </c>
      <c r="J43" s="7"/>
      <c r="K43" s="8"/>
      <c r="L43" s="7"/>
      <c r="M43" s="8"/>
      <c r="N43" s="7">
        <v>4327</v>
      </c>
      <c r="O43" s="8">
        <f>+ROUND(N43/D43*100,1)</f>
        <v>5.1</v>
      </c>
    </row>
    <row r="44" spans="1:15" s="9" customFormat="1" ht="13.5" customHeight="1" thickBot="1">
      <c r="A44" s="16"/>
      <c r="B44" s="16">
        <v>52</v>
      </c>
      <c r="C44" s="16" t="s">
        <v>38</v>
      </c>
      <c r="D44" s="16">
        <v>62343</v>
      </c>
      <c r="E44" s="16">
        <v>898</v>
      </c>
      <c r="F44" s="35">
        <f>+ROUND(E44/D44*100,1)</f>
        <v>1.4</v>
      </c>
      <c r="G44" s="16">
        <v>5610</v>
      </c>
      <c r="H44" s="16"/>
      <c r="I44" s="35"/>
      <c r="J44" s="16">
        <v>898</v>
      </c>
      <c r="K44" s="17">
        <f>+ROUND(J44/D44*100,1)</f>
        <v>1.4</v>
      </c>
      <c r="L44" s="16"/>
      <c r="M44" s="17"/>
      <c r="N44" s="16"/>
      <c r="O44" s="17"/>
    </row>
    <row r="45" spans="1:15" s="9" customFormat="1" ht="13.5" customHeight="1" thickTop="1">
      <c r="A45" s="18"/>
      <c r="B45" s="18"/>
      <c r="C45" s="18" t="s">
        <v>75</v>
      </c>
      <c r="D45" s="18">
        <f>+SUM(D36:D44)</f>
        <v>1652273</v>
      </c>
      <c r="E45" s="18">
        <f>+SUM(E36:E44)</f>
        <v>81201</v>
      </c>
      <c r="F45" s="36">
        <f>+ROUND(E45/D45*100,1)</f>
        <v>4.9</v>
      </c>
      <c r="G45" s="18">
        <f>+SUM(G36:G44)</f>
        <v>733558</v>
      </c>
      <c r="H45" s="18">
        <f>+SUM(H36:H44)</f>
        <v>76427</v>
      </c>
      <c r="I45" s="36">
        <f>+ROUND(H45/G45*100,1)</f>
        <v>10.4</v>
      </c>
      <c r="J45" s="18">
        <f>+SUM(J36:J44)</f>
        <v>5052</v>
      </c>
      <c r="K45" s="19">
        <f>+ROUND(J45/D45*100,1)</f>
        <v>0.3</v>
      </c>
      <c r="L45" s="18">
        <f>+SUM(L36:L44)</f>
        <v>0</v>
      </c>
      <c r="M45" s="19">
        <f>+ROUND(L45/D45*100,1)</f>
        <v>0</v>
      </c>
      <c r="N45" s="18">
        <f>+SUM(N36:N44)</f>
        <v>76149</v>
      </c>
      <c r="O45" s="19">
        <f>+ROUND(N45/D45*100,1)</f>
        <v>4.6</v>
      </c>
    </row>
    <row r="46" spans="1:15" s="9" customFormat="1" ht="13.5" customHeight="1" thickBot="1">
      <c r="A46" s="20"/>
      <c r="B46" s="20"/>
      <c r="C46" s="20"/>
      <c r="D46" s="20"/>
      <c r="E46" s="20"/>
      <c r="F46" s="37"/>
      <c r="G46" s="20"/>
      <c r="H46" s="20"/>
      <c r="I46" s="37"/>
      <c r="J46" s="20"/>
      <c r="K46" s="21"/>
      <c r="L46" s="20"/>
      <c r="M46" s="21"/>
      <c r="N46" s="20"/>
      <c r="O46" s="21"/>
    </row>
    <row r="47" spans="1:15" s="9" customFormat="1" ht="13.5" customHeight="1">
      <c r="A47" s="18" t="s">
        <v>79</v>
      </c>
      <c r="B47" s="18">
        <v>70</v>
      </c>
      <c r="C47" s="18" t="s">
        <v>52</v>
      </c>
      <c r="D47" s="18">
        <v>901759</v>
      </c>
      <c r="E47" s="18">
        <v>19590</v>
      </c>
      <c r="F47" s="36">
        <f>+ROUND(E47/D47*100,1)</f>
        <v>2.2</v>
      </c>
      <c r="G47" s="18">
        <v>101362</v>
      </c>
      <c r="H47" s="18">
        <v>2210</v>
      </c>
      <c r="I47" s="36">
        <f>+ROUND(H47/G47*100,1)</f>
        <v>2.2</v>
      </c>
      <c r="J47" s="18">
        <v>19105</v>
      </c>
      <c r="K47" s="19">
        <f>+ROUND(J47/D47*100,1)</f>
        <v>2.1</v>
      </c>
      <c r="L47" s="18"/>
      <c r="M47" s="19"/>
      <c r="N47" s="18">
        <v>485</v>
      </c>
      <c r="O47" s="19">
        <f>+ROUND(N47/D47*100,1)</f>
        <v>0.1</v>
      </c>
    </row>
    <row r="48" spans="1:15" s="9" customFormat="1" ht="13.5" customHeight="1">
      <c r="A48" s="7"/>
      <c r="B48" s="7">
        <v>83</v>
      </c>
      <c r="C48" s="7" t="s">
        <v>63</v>
      </c>
      <c r="D48" s="7">
        <v>125677</v>
      </c>
      <c r="E48" s="7"/>
      <c r="F48" s="31"/>
      <c r="G48" s="7">
        <v>9754</v>
      </c>
      <c r="H48" s="7"/>
      <c r="I48" s="31"/>
      <c r="J48" s="7"/>
      <c r="K48" s="8"/>
      <c r="L48" s="7"/>
      <c r="M48" s="8"/>
      <c r="N48" s="7"/>
      <c r="O48" s="8"/>
    </row>
    <row r="49" spans="1:15" s="9" customFormat="1" ht="13.5" customHeight="1" thickBot="1">
      <c r="A49" s="10"/>
      <c r="B49" s="10">
        <v>76</v>
      </c>
      <c r="C49" s="10" t="s">
        <v>58</v>
      </c>
      <c r="D49" s="10">
        <v>95690</v>
      </c>
      <c r="E49" s="10"/>
      <c r="F49" s="32"/>
      <c r="G49" s="10">
        <v>9015</v>
      </c>
      <c r="H49" s="10"/>
      <c r="I49" s="32"/>
      <c r="J49" s="10"/>
      <c r="K49" s="11"/>
      <c r="L49" s="10"/>
      <c r="M49" s="11"/>
      <c r="N49" s="10"/>
      <c r="O49" s="11"/>
    </row>
    <row r="50" spans="1:15" s="9" customFormat="1" ht="13.5" customHeight="1" thickTop="1">
      <c r="A50" s="12"/>
      <c r="B50" s="12"/>
      <c r="C50" s="12" t="s">
        <v>75</v>
      </c>
      <c r="D50" s="12">
        <f>+SUM(D47:D49)</f>
        <v>1123126</v>
      </c>
      <c r="E50" s="12">
        <f>+SUM(E47:E49)</f>
        <v>19590</v>
      </c>
      <c r="F50" s="33">
        <f>+ROUND(E50/D50*100,1)</f>
        <v>1.7</v>
      </c>
      <c r="G50" s="12">
        <f>+SUM(G47:G49)</f>
        <v>120131</v>
      </c>
      <c r="H50" s="12">
        <f>+SUM(H47:H49)</f>
        <v>2210</v>
      </c>
      <c r="I50" s="33">
        <f>+ROUND(H50/G50*100,1)</f>
        <v>1.8</v>
      </c>
      <c r="J50" s="12">
        <f>+SUM(J47:J49)</f>
        <v>19105</v>
      </c>
      <c r="K50" s="13">
        <f>+ROUND(J50/D50*100,1)</f>
        <v>1.7</v>
      </c>
      <c r="L50" s="12">
        <f>+SUM(L47:L49)</f>
        <v>0</v>
      </c>
      <c r="M50" s="13">
        <f>+ROUND(L50/D50*100,1)</f>
        <v>0</v>
      </c>
      <c r="N50" s="12">
        <f>+SUM(N47:N49)</f>
        <v>485</v>
      </c>
      <c r="O50" s="13">
        <f>+ROUND(N50/D50*100,1)</f>
        <v>0</v>
      </c>
    </row>
    <row r="51" spans="1:15" s="9" customFormat="1" ht="13.5" customHeight="1" thickBot="1">
      <c r="A51" s="10"/>
      <c r="B51" s="10"/>
      <c r="C51" s="10"/>
      <c r="D51" s="10"/>
      <c r="E51" s="10"/>
      <c r="F51" s="32"/>
      <c r="G51" s="10"/>
      <c r="H51" s="10"/>
      <c r="I51" s="32"/>
      <c r="J51" s="10"/>
      <c r="K51" s="11"/>
      <c r="L51" s="10"/>
      <c r="M51" s="11"/>
      <c r="N51" s="10"/>
      <c r="O51" s="11"/>
    </row>
    <row r="52" spans="1:15" s="9" customFormat="1" ht="13.5" customHeight="1" thickBot="1">
      <c r="A52" s="22" t="s">
        <v>70</v>
      </c>
      <c r="B52" s="22">
        <v>20</v>
      </c>
      <c r="C52" s="22" t="s">
        <v>15</v>
      </c>
      <c r="D52" s="22">
        <v>56994</v>
      </c>
      <c r="E52" s="22">
        <v>848</v>
      </c>
      <c r="F52" s="38">
        <f>+ROUND(E52/D52*100,1)</f>
        <v>1.5</v>
      </c>
      <c r="G52" s="22">
        <v>12110</v>
      </c>
      <c r="H52" s="22"/>
      <c r="I52" s="38"/>
      <c r="J52" s="22">
        <v>823</v>
      </c>
      <c r="K52" s="23">
        <f>+ROUND(J52/D52*100,1)</f>
        <v>1.4</v>
      </c>
      <c r="L52" s="22"/>
      <c r="M52" s="23"/>
      <c r="N52" s="22">
        <v>25</v>
      </c>
      <c r="O52" s="23">
        <f>+ROUND(N52/D52*100,1)</f>
        <v>0</v>
      </c>
    </row>
    <row r="53" spans="1:15" s="9" customFormat="1" ht="13.5" customHeight="1" thickTop="1">
      <c r="A53" s="18"/>
      <c r="B53" s="18"/>
      <c r="C53" s="18" t="s">
        <v>75</v>
      </c>
      <c r="D53" s="18">
        <f>+SUM(D52:D52)</f>
        <v>56994</v>
      </c>
      <c r="E53" s="18">
        <f>+SUM(E52:E52)</f>
        <v>848</v>
      </c>
      <c r="F53" s="36">
        <f>+ROUND(E53/D53*100,1)</f>
        <v>1.5</v>
      </c>
      <c r="G53" s="18">
        <f>+SUM(G52:G52)</f>
        <v>12110</v>
      </c>
      <c r="H53" s="18">
        <f>+SUM(H52:H52)</f>
        <v>0</v>
      </c>
      <c r="I53" s="36">
        <f>+ROUND(H53/G53*100,1)</f>
        <v>0</v>
      </c>
      <c r="J53" s="18">
        <f>+SUM(J52:J52)</f>
        <v>823</v>
      </c>
      <c r="K53" s="19">
        <f>+ROUND(J53/D53*100,1)</f>
        <v>1.4</v>
      </c>
      <c r="L53" s="18">
        <f>+SUM(L52:L52)</f>
        <v>0</v>
      </c>
      <c r="M53" s="19">
        <f>+ROUND(L53/D53*100,1)</f>
        <v>0</v>
      </c>
      <c r="N53" s="18">
        <f>+SUM(N52:N52)</f>
        <v>25</v>
      </c>
      <c r="O53" s="19">
        <f>+ROUND(N53/D53*100,1)</f>
        <v>0</v>
      </c>
    </row>
    <row r="54" spans="1:15" s="9" customFormat="1" ht="13.5" customHeight="1">
      <c r="A54" s="7"/>
      <c r="B54" s="7"/>
      <c r="C54" s="7"/>
      <c r="D54" s="7"/>
      <c r="E54" s="7"/>
      <c r="F54" s="31"/>
      <c r="G54" s="7"/>
      <c r="H54" s="7"/>
      <c r="I54" s="31"/>
      <c r="J54" s="7"/>
      <c r="K54" s="8"/>
      <c r="L54" s="7"/>
      <c r="M54" s="8"/>
      <c r="N54" s="7"/>
      <c r="O54" s="8"/>
    </row>
    <row r="55" spans="1:15" s="9" customFormat="1" ht="13.5" customHeight="1">
      <c r="A55" s="7" t="s">
        <v>71</v>
      </c>
      <c r="B55" s="7">
        <v>4</v>
      </c>
      <c r="C55" s="7" t="s">
        <v>5</v>
      </c>
      <c r="D55" s="7">
        <v>1268029</v>
      </c>
      <c r="E55" s="7">
        <v>40717</v>
      </c>
      <c r="F55" s="31">
        <f>+ROUND(E55/D55*100,1)</f>
        <v>3.2</v>
      </c>
      <c r="G55" s="7">
        <v>12081</v>
      </c>
      <c r="H55" s="7"/>
      <c r="I55" s="31"/>
      <c r="J55" s="7">
        <v>843</v>
      </c>
      <c r="K55" s="8">
        <f>+ROUND(J55/D55*100,1)</f>
        <v>0.1</v>
      </c>
      <c r="L55" s="7"/>
      <c r="M55" s="8"/>
      <c r="N55" s="7">
        <v>39874</v>
      </c>
      <c r="O55" s="8">
        <f>+ROUND(N55/D55*100,1)</f>
        <v>3.1</v>
      </c>
    </row>
    <row r="56" spans="1:15" s="9" customFormat="1" ht="13.5" customHeight="1">
      <c r="A56" s="7"/>
      <c r="B56" s="7">
        <v>41</v>
      </c>
      <c r="C56" s="7" t="s">
        <v>30</v>
      </c>
      <c r="D56" s="7">
        <v>98477</v>
      </c>
      <c r="E56" s="7">
        <v>10877</v>
      </c>
      <c r="F56" s="31">
        <f>+ROUND(E56/D56*100,1)</f>
        <v>11</v>
      </c>
      <c r="G56" s="7">
        <v>98477</v>
      </c>
      <c r="H56" s="7">
        <v>10877</v>
      </c>
      <c r="I56" s="31">
        <f>+ROUND(H56/G56*100,1)</f>
        <v>11</v>
      </c>
      <c r="J56" s="7"/>
      <c r="K56" s="8"/>
      <c r="L56" s="7"/>
      <c r="M56" s="8"/>
      <c r="N56" s="7">
        <v>10877</v>
      </c>
      <c r="O56" s="8">
        <f>+ROUND(N56/D56*100,1)</f>
        <v>11</v>
      </c>
    </row>
    <row r="57" spans="1:15" s="9" customFormat="1" ht="13.5" customHeight="1">
      <c r="A57" s="7"/>
      <c r="B57" s="7">
        <v>47</v>
      </c>
      <c r="C57" s="7" t="s">
        <v>35</v>
      </c>
      <c r="D57" s="7">
        <v>92928</v>
      </c>
      <c r="E57" s="7"/>
      <c r="F57" s="31"/>
      <c r="G57" s="7">
        <v>15993</v>
      </c>
      <c r="H57" s="7"/>
      <c r="I57" s="31"/>
      <c r="J57" s="7"/>
      <c r="K57" s="8"/>
      <c r="L57" s="7"/>
      <c r="M57" s="8"/>
      <c r="N57" s="7"/>
      <c r="O57" s="8"/>
    </row>
    <row r="58" spans="1:15" s="9" customFormat="1" ht="13.5" customHeight="1">
      <c r="A58" s="7"/>
      <c r="B58" s="7">
        <v>46</v>
      </c>
      <c r="C58" s="7" t="s">
        <v>34</v>
      </c>
      <c r="D58" s="7">
        <v>563885</v>
      </c>
      <c r="E58" s="7">
        <v>4468</v>
      </c>
      <c r="F58" s="31">
        <f>+ROUND(E58/D58*100,1)</f>
        <v>0.8</v>
      </c>
      <c r="G58" s="7">
        <v>64679</v>
      </c>
      <c r="H58" s="7">
        <v>26</v>
      </c>
      <c r="I58" s="31">
        <f>+ROUND(H58/G58*100,1)</f>
        <v>0</v>
      </c>
      <c r="J58" s="7"/>
      <c r="K58" s="8"/>
      <c r="L58" s="7"/>
      <c r="M58" s="8"/>
      <c r="N58" s="7">
        <v>4468</v>
      </c>
      <c r="O58" s="8">
        <f>+ROUND(N58/D58*100,1)</f>
        <v>0.8</v>
      </c>
    </row>
    <row r="59" spans="1:15" s="9" customFormat="1" ht="13.5" customHeight="1">
      <c r="A59" s="7"/>
      <c r="B59" s="7">
        <v>33</v>
      </c>
      <c r="C59" s="7" t="s">
        <v>24</v>
      </c>
      <c r="D59" s="7">
        <v>133496</v>
      </c>
      <c r="E59" s="7"/>
      <c r="F59" s="31"/>
      <c r="G59" s="7">
        <v>133496</v>
      </c>
      <c r="H59" s="7"/>
      <c r="I59" s="31"/>
      <c r="J59" s="7"/>
      <c r="K59" s="8"/>
      <c r="L59" s="7"/>
      <c r="M59" s="8"/>
      <c r="N59" s="7"/>
      <c r="O59" s="8"/>
    </row>
    <row r="60" spans="1:15" s="9" customFormat="1" ht="13.5" customHeight="1">
      <c r="A60" s="7"/>
      <c r="B60" s="7">
        <v>34</v>
      </c>
      <c r="C60" s="7" t="s">
        <v>25</v>
      </c>
      <c r="D60" s="7">
        <v>365751</v>
      </c>
      <c r="E60" s="7"/>
      <c r="F60" s="31"/>
      <c r="G60" s="7">
        <v>365751</v>
      </c>
      <c r="H60" s="7"/>
      <c r="I60" s="31"/>
      <c r="J60" s="7"/>
      <c r="K60" s="8"/>
      <c r="L60" s="7"/>
      <c r="M60" s="8"/>
      <c r="N60" s="7"/>
      <c r="O60" s="8"/>
    </row>
    <row r="61" spans="1:15" s="9" customFormat="1" ht="13.5" customHeight="1">
      <c r="A61" s="7"/>
      <c r="B61" s="7">
        <v>38</v>
      </c>
      <c r="C61" s="7" t="s">
        <v>28</v>
      </c>
      <c r="D61" s="7">
        <v>252135</v>
      </c>
      <c r="E61" s="7"/>
      <c r="F61" s="31"/>
      <c r="G61" s="7">
        <v>252135</v>
      </c>
      <c r="H61" s="7"/>
      <c r="I61" s="31"/>
      <c r="J61" s="7"/>
      <c r="K61" s="8"/>
      <c r="L61" s="7"/>
      <c r="M61" s="8"/>
      <c r="N61" s="7"/>
      <c r="O61" s="8"/>
    </row>
    <row r="62" spans="1:15" s="9" customFormat="1" ht="13.5" customHeight="1">
      <c r="A62" s="7"/>
      <c r="B62" s="7">
        <v>51</v>
      </c>
      <c r="C62" s="7" t="s">
        <v>37</v>
      </c>
      <c r="D62" s="7">
        <v>111456</v>
      </c>
      <c r="E62" s="7"/>
      <c r="F62" s="31"/>
      <c r="G62" s="7">
        <v>111456</v>
      </c>
      <c r="H62" s="7"/>
      <c r="I62" s="31"/>
      <c r="J62" s="7"/>
      <c r="K62" s="8"/>
      <c r="L62" s="7"/>
      <c r="M62" s="8"/>
      <c r="N62" s="7"/>
      <c r="O62" s="8"/>
    </row>
    <row r="63" spans="1:15" s="9" customFormat="1" ht="13.5" customHeight="1">
      <c r="A63" s="7"/>
      <c r="B63" s="7">
        <v>73</v>
      </c>
      <c r="C63" s="7" t="s">
        <v>55</v>
      </c>
      <c r="D63" s="7">
        <v>76744</v>
      </c>
      <c r="E63" s="7"/>
      <c r="F63" s="31"/>
      <c r="G63" s="7">
        <v>76744</v>
      </c>
      <c r="H63" s="7"/>
      <c r="I63" s="31"/>
      <c r="J63" s="7"/>
      <c r="K63" s="8"/>
      <c r="L63" s="7"/>
      <c r="M63" s="8"/>
      <c r="N63" s="7"/>
      <c r="O63" s="8"/>
    </row>
    <row r="64" spans="1:15" s="9" customFormat="1" ht="13.5" customHeight="1">
      <c r="A64" s="7"/>
      <c r="B64" s="7">
        <v>19</v>
      </c>
      <c r="C64" s="7" t="s">
        <v>14</v>
      </c>
      <c r="D64" s="7">
        <v>90335</v>
      </c>
      <c r="E64" s="7"/>
      <c r="F64" s="31"/>
      <c r="G64" s="7">
        <v>82767</v>
      </c>
      <c r="H64" s="7"/>
      <c r="I64" s="31"/>
      <c r="J64" s="7"/>
      <c r="K64" s="8"/>
      <c r="L64" s="7"/>
      <c r="M64" s="8"/>
      <c r="N64" s="7"/>
      <c r="O64" s="8"/>
    </row>
    <row r="65" spans="1:15" s="9" customFormat="1" ht="13.5" customHeight="1" thickBot="1">
      <c r="A65" s="10"/>
      <c r="B65" s="10">
        <v>32</v>
      </c>
      <c r="C65" s="10" t="s">
        <v>23</v>
      </c>
      <c r="D65" s="10">
        <v>71881</v>
      </c>
      <c r="E65" s="10"/>
      <c r="F65" s="32"/>
      <c r="G65" s="10">
        <v>14767</v>
      </c>
      <c r="H65" s="10"/>
      <c r="I65" s="32"/>
      <c r="J65" s="10"/>
      <c r="K65" s="11"/>
      <c r="L65" s="10"/>
      <c r="M65" s="11"/>
      <c r="N65" s="10"/>
      <c r="O65" s="11"/>
    </row>
    <row r="66" spans="1:15" s="9" customFormat="1" ht="13.5" customHeight="1" thickTop="1">
      <c r="A66" s="12"/>
      <c r="B66" s="12"/>
      <c r="C66" s="12" t="s">
        <v>75</v>
      </c>
      <c r="D66" s="12">
        <f>+SUM(D55:D65)</f>
        <v>3125117</v>
      </c>
      <c r="E66" s="12">
        <f>+SUM(E55:E65)</f>
        <v>56062</v>
      </c>
      <c r="F66" s="33">
        <f>+ROUND(E66/D66*100,1)</f>
        <v>1.8</v>
      </c>
      <c r="G66" s="12">
        <f>+SUM(G55:G65)</f>
        <v>1228346</v>
      </c>
      <c r="H66" s="12">
        <f>+SUM(H55:H65)</f>
        <v>10903</v>
      </c>
      <c r="I66" s="33">
        <f>+ROUND(H66/G66*100,1)</f>
        <v>0.9</v>
      </c>
      <c r="J66" s="12">
        <f>+SUM(J55:J65)</f>
        <v>843</v>
      </c>
      <c r="K66" s="13">
        <f>+ROUND(J66/D66*100,1)</f>
        <v>0</v>
      </c>
      <c r="L66" s="12">
        <f>+SUM(L55:L65)</f>
        <v>0</v>
      </c>
      <c r="M66" s="13">
        <f>+ROUND(L66/D66*100,1)</f>
        <v>0</v>
      </c>
      <c r="N66" s="12">
        <f>+SUM(N55:N65)</f>
        <v>55219</v>
      </c>
      <c r="O66" s="13">
        <f>+ROUND(N66/D66*100,1)</f>
        <v>1.8</v>
      </c>
    </row>
    <row r="67" spans="1:15" s="9" customFormat="1" ht="13.5" customHeight="1" thickBot="1">
      <c r="A67" s="24"/>
      <c r="B67" s="24"/>
      <c r="C67" s="24"/>
      <c r="D67" s="24"/>
      <c r="E67" s="24"/>
      <c r="F67" s="39"/>
      <c r="G67" s="24"/>
      <c r="H67" s="24"/>
      <c r="I67" s="39"/>
      <c r="J67" s="24"/>
      <c r="K67" s="25"/>
      <c r="L67" s="24"/>
      <c r="M67" s="25"/>
      <c r="N67" s="24"/>
      <c r="O67" s="25"/>
    </row>
    <row r="68" spans="1:15" s="9" customFormat="1" ht="13.5" customHeight="1">
      <c r="A68" s="14" t="s">
        <v>80</v>
      </c>
      <c r="B68" s="14">
        <v>9</v>
      </c>
      <c r="C68" s="14" t="s">
        <v>8</v>
      </c>
      <c r="D68" s="14">
        <v>335140</v>
      </c>
      <c r="E68" s="14"/>
      <c r="F68" s="34"/>
      <c r="G68" s="14">
        <v>57766</v>
      </c>
      <c r="H68" s="14"/>
      <c r="I68" s="34"/>
      <c r="J68" s="14"/>
      <c r="K68" s="15"/>
      <c r="L68" s="14"/>
      <c r="M68" s="15"/>
      <c r="N68" s="14"/>
      <c r="O68" s="15"/>
    </row>
    <row r="69" spans="1:15" s="9" customFormat="1" ht="13.5" customHeight="1">
      <c r="A69" s="7"/>
      <c r="B69" s="7">
        <v>22</v>
      </c>
      <c r="C69" s="7" t="s">
        <v>17</v>
      </c>
      <c r="D69" s="7">
        <v>92523</v>
      </c>
      <c r="E69" s="7"/>
      <c r="F69" s="31"/>
      <c r="G69" s="7">
        <v>12352</v>
      </c>
      <c r="H69" s="7"/>
      <c r="I69" s="31"/>
      <c r="J69" s="7"/>
      <c r="K69" s="8"/>
      <c r="L69" s="7"/>
      <c r="M69" s="8"/>
      <c r="N69" s="7"/>
      <c r="O69" s="8"/>
    </row>
    <row r="70" spans="1:15" s="9" customFormat="1" ht="13.5" customHeight="1">
      <c r="A70" s="7"/>
      <c r="B70" s="7">
        <v>74</v>
      </c>
      <c r="C70" s="7" t="s">
        <v>56</v>
      </c>
      <c r="D70" s="7">
        <v>92889</v>
      </c>
      <c r="E70" s="7">
        <v>1054</v>
      </c>
      <c r="F70" s="31">
        <f>+ROUND(E70/D70*100,1)</f>
        <v>1.1</v>
      </c>
      <c r="G70" s="7">
        <v>5139</v>
      </c>
      <c r="H70" s="7"/>
      <c r="I70" s="31"/>
      <c r="J70" s="7"/>
      <c r="K70" s="8"/>
      <c r="L70" s="7">
        <v>1054</v>
      </c>
      <c r="M70" s="8">
        <f>+ROUND(L70/D70*100,1)</f>
        <v>1.1</v>
      </c>
      <c r="N70" s="7"/>
      <c r="O70" s="8"/>
    </row>
    <row r="71" spans="1:15" s="9" customFormat="1" ht="13.5" customHeight="1" thickBot="1">
      <c r="A71" s="16"/>
      <c r="B71" s="16">
        <v>63</v>
      </c>
      <c r="C71" s="16" t="s">
        <v>46</v>
      </c>
      <c r="D71" s="16">
        <v>200652</v>
      </c>
      <c r="E71" s="16">
        <v>51761</v>
      </c>
      <c r="F71" s="35">
        <f>+ROUND(E71/D71*100,1)</f>
        <v>25.8</v>
      </c>
      <c r="G71" s="16">
        <v>22227</v>
      </c>
      <c r="H71" s="16">
        <v>18211</v>
      </c>
      <c r="I71" s="35">
        <f>+ROUND(H71/G71*100,1)</f>
        <v>81.9</v>
      </c>
      <c r="J71" s="16">
        <v>11960</v>
      </c>
      <c r="K71" s="17">
        <f>+ROUND(J71/D71*100,1)</f>
        <v>6</v>
      </c>
      <c r="L71" s="16">
        <v>11660</v>
      </c>
      <c r="M71" s="17">
        <f>+ROUND(L71/D71*100,1)</f>
        <v>5.8</v>
      </c>
      <c r="N71" s="16">
        <v>28141</v>
      </c>
      <c r="O71" s="17">
        <f>+ROUND(N71/D71*100,1)</f>
        <v>14</v>
      </c>
    </row>
    <row r="72" spans="1:15" s="9" customFormat="1" ht="13.5" customHeight="1" thickTop="1">
      <c r="A72" s="18"/>
      <c r="B72" s="18"/>
      <c r="C72" s="18" t="s">
        <v>75</v>
      </c>
      <c r="D72" s="18">
        <f>+SUM(D68:D71)</f>
        <v>721204</v>
      </c>
      <c r="E72" s="18">
        <f>+SUM(E68:E71)</f>
        <v>52815</v>
      </c>
      <c r="F72" s="36">
        <f>+ROUND(E72/D72*100,1)</f>
        <v>7.3</v>
      </c>
      <c r="G72" s="18">
        <f>+SUM(G68:G71)</f>
        <v>97484</v>
      </c>
      <c r="H72" s="18">
        <f>+SUM(H68:H71)</f>
        <v>18211</v>
      </c>
      <c r="I72" s="36">
        <f>+ROUND(H72/G72*100,1)</f>
        <v>18.7</v>
      </c>
      <c r="J72" s="18">
        <f>+SUM(J68:J71)</f>
        <v>11960</v>
      </c>
      <c r="K72" s="19">
        <f>+ROUND(J72/D72*100,1)</f>
        <v>1.7</v>
      </c>
      <c r="L72" s="18">
        <f>+SUM(L68:L71)</f>
        <v>12714</v>
      </c>
      <c r="M72" s="19">
        <f>+ROUND(L72/D72*100,1)</f>
        <v>1.8</v>
      </c>
      <c r="N72" s="18">
        <f>+SUM(N68:N71)</f>
        <v>28141</v>
      </c>
      <c r="O72" s="19">
        <f>+ROUND(N72/D72*100,1)</f>
        <v>3.9</v>
      </c>
    </row>
    <row r="73" spans="1:15" s="9" customFormat="1" ht="13.5" customHeight="1" thickBot="1">
      <c r="A73" s="20"/>
      <c r="B73" s="20"/>
      <c r="C73" s="20"/>
      <c r="D73" s="20"/>
      <c r="E73" s="20"/>
      <c r="F73" s="37"/>
      <c r="G73" s="20"/>
      <c r="H73" s="20"/>
      <c r="I73" s="37"/>
      <c r="J73" s="20"/>
      <c r="K73" s="21"/>
      <c r="L73" s="20"/>
      <c r="M73" s="21"/>
      <c r="N73" s="20"/>
      <c r="O73" s="21"/>
    </row>
    <row r="74" spans="1:15" s="9" customFormat="1" ht="13.5" customHeight="1">
      <c r="A74" s="18" t="s">
        <v>72</v>
      </c>
      <c r="B74" s="18">
        <v>57</v>
      </c>
      <c r="C74" s="18" t="s">
        <v>43</v>
      </c>
      <c r="D74" s="18">
        <v>1394844</v>
      </c>
      <c r="E74" s="18">
        <v>45474</v>
      </c>
      <c r="F74" s="36">
        <f>+ROUND(E74/D74*100,1)</f>
        <v>3.3</v>
      </c>
      <c r="G74" s="18">
        <v>143316</v>
      </c>
      <c r="H74" s="18">
        <v>38036</v>
      </c>
      <c r="I74" s="36">
        <f>+ROUND(H74/G74*100,1)</f>
        <v>26.5</v>
      </c>
      <c r="J74" s="18"/>
      <c r="K74" s="19"/>
      <c r="L74" s="18">
        <v>45035</v>
      </c>
      <c r="M74" s="19">
        <f>+ROUND(L74/D74*100,1)</f>
        <v>3.2</v>
      </c>
      <c r="N74" s="18">
        <v>439</v>
      </c>
      <c r="O74" s="19">
        <f>+ROUND(N74/D74*100,1)</f>
        <v>0</v>
      </c>
    </row>
    <row r="75" spans="1:15" s="9" customFormat="1" ht="13.5" customHeight="1">
      <c r="A75" s="7"/>
      <c r="B75" s="7">
        <v>1</v>
      </c>
      <c r="C75" s="7" t="s">
        <v>2</v>
      </c>
      <c r="D75" s="7">
        <v>1814750</v>
      </c>
      <c r="E75" s="7">
        <v>93207</v>
      </c>
      <c r="F75" s="31">
        <f>+ROUND(E75/D75*100,1)</f>
        <v>5.1</v>
      </c>
      <c r="G75" s="7">
        <v>216308</v>
      </c>
      <c r="H75" s="7">
        <v>50757</v>
      </c>
      <c r="I75" s="31">
        <f>+ROUND(H75/G75*100,1)</f>
        <v>23.5</v>
      </c>
      <c r="J75" s="7">
        <v>16526</v>
      </c>
      <c r="K75" s="8">
        <f>+ROUND(J75/D75*100,1)</f>
        <v>0.9</v>
      </c>
      <c r="L75" s="7">
        <v>62674</v>
      </c>
      <c r="M75" s="8">
        <f>+ROUND(L75/D75*100,1)</f>
        <v>3.5</v>
      </c>
      <c r="N75" s="7">
        <v>14007</v>
      </c>
      <c r="O75" s="8">
        <f>+ROUND(N75/D75*100,1)</f>
        <v>0.8</v>
      </c>
    </row>
    <row r="76" spans="1:15" s="9" customFormat="1" ht="13.5" customHeight="1">
      <c r="A76" s="7"/>
      <c r="B76" s="7">
        <v>10</v>
      </c>
      <c r="C76" s="7" t="s">
        <v>9</v>
      </c>
      <c r="D76" s="7">
        <v>401141</v>
      </c>
      <c r="E76" s="7"/>
      <c r="F76" s="31"/>
      <c r="G76" s="7">
        <v>58802</v>
      </c>
      <c r="H76" s="7"/>
      <c r="I76" s="31"/>
      <c r="J76" s="7"/>
      <c r="K76" s="8"/>
      <c r="L76" s="7"/>
      <c r="M76" s="8"/>
      <c r="N76" s="7"/>
      <c r="O76" s="8"/>
    </row>
    <row r="77" spans="1:15" s="9" customFormat="1" ht="13.5" customHeight="1">
      <c r="A77" s="7"/>
      <c r="B77" s="7">
        <v>26</v>
      </c>
      <c r="C77" s="7" t="s">
        <v>20</v>
      </c>
      <c r="D77" s="7">
        <v>40745</v>
      </c>
      <c r="E77" s="7"/>
      <c r="F77" s="31"/>
      <c r="G77" s="7">
        <v>7171</v>
      </c>
      <c r="H77" s="7"/>
      <c r="I77" s="31"/>
      <c r="J77" s="7"/>
      <c r="K77" s="8"/>
      <c r="L77" s="7"/>
      <c r="M77" s="8"/>
      <c r="N77" s="7"/>
      <c r="O77" s="8"/>
    </row>
    <row r="78" spans="1:15" s="9" customFormat="1" ht="13.5" customHeight="1">
      <c r="A78" s="7"/>
      <c r="B78" s="7">
        <v>15</v>
      </c>
      <c r="C78" s="7" t="s">
        <v>12</v>
      </c>
      <c r="D78" s="7">
        <v>86041</v>
      </c>
      <c r="E78" s="7">
        <v>4838</v>
      </c>
      <c r="F78" s="31">
        <f aca="true" t="shared" si="0" ref="F78:F83">+ROUND(E78/D78*100,1)</f>
        <v>5.6</v>
      </c>
      <c r="G78" s="7">
        <v>86041</v>
      </c>
      <c r="H78" s="7">
        <v>4838</v>
      </c>
      <c r="I78" s="31">
        <f>+ROUND(H78/G78*100,1)</f>
        <v>5.6</v>
      </c>
      <c r="J78" s="7"/>
      <c r="K78" s="8"/>
      <c r="L78" s="7"/>
      <c r="M78" s="8"/>
      <c r="N78" s="7">
        <v>4838</v>
      </c>
      <c r="O78" s="8">
        <f>+ROUND(N78/D78*100,1)</f>
        <v>5.6</v>
      </c>
    </row>
    <row r="79" spans="1:15" s="9" customFormat="1" ht="13.5" customHeight="1">
      <c r="A79" s="7"/>
      <c r="B79" s="7">
        <v>87</v>
      </c>
      <c r="C79" s="7" t="s">
        <v>66</v>
      </c>
      <c r="D79" s="7">
        <v>45754</v>
      </c>
      <c r="E79" s="7">
        <v>17796</v>
      </c>
      <c r="F79" s="31">
        <f t="shared" si="0"/>
        <v>38.9</v>
      </c>
      <c r="G79" s="7">
        <v>9548</v>
      </c>
      <c r="H79" s="7"/>
      <c r="I79" s="31"/>
      <c r="J79" s="7">
        <v>17796</v>
      </c>
      <c r="K79" s="8">
        <f>+ROUND(J79/D79*100,1)</f>
        <v>38.9</v>
      </c>
      <c r="L79" s="7"/>
      <c r="M79" s="8"/>
      <c r="N79" s="7"/>
      <c r="O79" s="8"/>
    </row>
    <row r="80" spans="1:15" s="9" customFormat="1" ht="13.5" customHeight="1">
      <c r="A80" s="7"/>
      <c r="B80" s="7">
        <v>81</v>
      </c>
      <c r="C80" s="7" t="s">
        <v>62</v>
      </c>
      <c r="D80" s="7">
        <v>175250</v>
      </c>
      <c r="E80" s="7">
        <v>25794</v>
      </c>
      <c r="F80" s="31">
        <f t="shared" si="0"/>
        <v>14.7</v>
      </c>
      <c r="G80" s="7">
        <v>175250</v>
      </c>
      <c r="H80" s="7">
        <v>25794</v>
      </c>
      <c r="I80" s="31">
        <f>+ROUND(H80/G80*100,1)</f>
        <v>14.7</v>
      </c>
      <c r="J80" s="7"/>
      <c r="K80" s="8"/>
      <c r="L80" s="7"/>
      <c r="M80" s="8"/>
      <c r="N80" s="7">
        <v>25794</v>
      </c>
      <c r="O80" s="8">
        <f>+ROUND(N80/D80*100,1)</f>
        <v>14.7</v>
      </c>
    </row>
    <row r="81" spans="1:15" s="9" customFormat="1" ht="13.5" customHeight="1">
      <c r="A81" s="7"/>
      <c r="B81" s="7">
        <v>54</v>
      </c>
      <c r="C81" s="7" t="s">
        <v>40</v>
      </c>
      <c r="D81" s="7">
        <v>148452</v>
      </c>
      <c r="E81" s="7">
        <v>9781</v>
      </c>
      <c r="F81" s="31">
        <f t="shared" si="0"/>
        <v>6.6</v>
      </c>
      <c r="G81" s="7">
        <v>76237</v>
      </c>
      <c r="H81" s="7">
        <v>5601</v>
      </c>
      <c r="I81" s="31">
        <f>+ROUND(H81/G81*100,1)</f>
        <v>7.3</v>
      </c>
      <c r="J81" s="7">
        <v>4540</v>
      </c>
      <c r="K81" s="8">
        <f>+ROUND(J81/D81*100,1)</f>
        <v>3.1</v>
      </c>
      <c r="L81" s="7"/>
      <c r="M81" s="8"/>
      <c r="N81" s="7">
        <v>5241</v>
      </c>
      <c r="O81" s="8">
        <f>+ROUND(N81/D81*100,1)</f>
        <v>3.5</v>
      </c>
    </row>
    <row r="82" spans="1:15" s="9" customFormat="1" ht="13.5" customHeight="1" thickBot="1">
      <c r="A82" s="10"/>
      <c r="B82" s="10">
        <v>75</v>
      </c>
      <c r="C82" s="10" t="s">
        <v>57</v>
      </c>
      <c r="D82" s="10">
        <v>89193</v>
      </c>
      <c r="E82" s="10">
        <v>6936</v>
      </c>
      <c r="F82" s="32">
        <f t="shared" si="0"/>
        <v>7.8</v>
      </c>
      <c r="G82" s="10">
        <v>17189</v>
      </c>
      <c r="H82" s="10">
        <v>1935</v>
      </c>
      <c r="I82" s="32">
        <f>+ROUND(H82/G82*100,1)</f>
        <v>11.3</v>
      </c>
      <c r="J82" s="10"/>
      <c r="K82" s="11"/>
      <c r="L82" s="10"/>
      <c r="M82" s="11"/>
      <c r="N82" s="10">
        <v>6936</v>
      </c>
      <c r="O82" s="11">
        <f>+ROUND(N82/D82*100,1)</f>
        <v>7.8</v>
      </c>
    </row>
    <row r="83" spans="1:15" s="9" customFormat="1" ht="13.5" customHeight="1" thickTop="1">
      <c r="A83" s="12"/>
      <c r="B83" s="12"/>
      <c r="C83" s="12" t="s">
        <v>75</v>
      </c>
      <c r="D83" s="12">
        <f>+SUM(D74:D82)</f>
        <v>4196170</v>
      </c>
      <c r="E83" s="12">
        <f>+SUM(E74:E82)</f>
        <v>203826</v>
      </c>
      <c r="F83" s="33">
        <f t="shared" si="0"/>
        <v>4.9</v>
      </c>
      <c r="G83" s="12">
        <f>+SUM(G74:G82)</f>
        <v>789862</v>
      </c>
      <c r="H83" s="12">
        <f>+SUM(H74:H82)</f>
        <v>126961</v>
      </c>
      <c r="I83" s="33">
        <f>+ROUND(H83/G83*100,1)</f>
        <v>16.1</v>
      </c>
      <c r="J83" s="12">
        <f>+SUM(J74:J82)</f>
        <v>38862</v>
      </c>
      <c r="K83" s="13">
        <f>+ROUND(J83/D83*100,1)</f>
        <v>0.9</v>
      </c>
      <c r="L83" s="12">
        <f>+SUM(L74:L82)</f>
        <v>107709</v>
      </c>
      <c r="M83" s="13">
        <f>+ROUND(L83/D83*100,1)</f>
        <v>2.6</v>
      </c>
      <c r="N83" s="12">
        <f>+SUM(N74:N82)</f>
        <v>57255</v>
      </c>
      <c r="O83" s="13">
        <f>+ROUND(N83/D83*100,1)</f>
        <v>1.4</v>
      </c>
    </row>
    <row r="84" spans="1:15" s="9" customFormat="1" ht="13.5" customHeight="1" thickBot="1">
      <c r="A84" s="20"/>
      <c r="B84" s="20"/>
      <c r="C84" s="20"/>
      <c r="D84" s="20"/>
      <c r="E84" s="20"/>
      <c r="F84" s="37"/>
      <c r="G84" s="20"/>
      <c r="H84" s="20"/>
      <c r="I84" s="37"/>
      <c r="J84" s="20"/>
      <c r="K84" s="21"/>
      <c r="L84" s="20"/>
      <c r="M84" s="21"/>
      <c r="N84" s="20"/>
      <c r="O84" s="21"/>
    </row>
    <row r="85" spans="1:15" s="9" customFormat="1" ht="13.5" customHeight="1">
      <c r="A85" s="18" t="s">
        <v>73</v>
      </c>
      <c r="B85" s="18">
        <v>2</v>
      </c>
      <c r="C85" s="18" t="s">
        <v>3</v>
      </c>
      <c r="D85" s="18">
        <v>242944</v>
      </c>
      <c r="E85" s="18"/>
      <c r="F85" s="36"/>
      <c r="G85" s="18">
        <v>27531</v>
      </c>
      <c r="H85" s="18"/>
      <c r="I85" s="36"/>
      <c r="J85" s="18"/>
      <c r="K85" s="19"/>
      <c r="L85" s="18"/>
      <c r="M85" s="19"/>
      <c r="N85" s="18"/>
      <c r="O85" s="19"/>
    </row>
    <row r="86" spans="1:15" s="9" customFormat="1" ht="13.5" customHeight="1">
      <c r="A86" s="7"/>
      <c r="B86" s="7">
        <v>69</v>
      </c>
      <c r="C86" s="7" t="s">
        <v>51</v>
      </c>
      <c r="D86" s="7">
        <v>58893</v>
      </c>
      <c r="E86" s="7">
        <v>533</v>
      </c>
      <c r="F86" s="31">
        <f>+ROUND(E86/D86*100,1)</f>
        <v>0.9</v>
      </c>
      <c r="G86" s="7">
        <v>10960</v>
      </c>
      <c r="H86" s="7"/>
      <c r="I86" s="31"/>
      <c r="J86" s="7"/>
      <c r="K86" s="8"/>
      <c r="L86" s="7"/>
      <c r="M86" s="8"/>
      <c r="N86" s="7">
        <v>533</v>
      </c>
      <c r="O86" s="8">
        <f>+ROUND(N86/D86*100,1)</f>
        <v>0.9</v>
      </c>
    </row>
    <row r="87" spans="1:15" s="9" customFormat="1" ht="13.5" customHeight="1">
      <c r="A87" s="7"/>
      <c r="B87" s="7">
        <v>27</v>
      </c>
      <c r="C87" s="7" t="s">
        <v>21</v>
      </c>
      <c r="D87" s="7">
        <v>206018</v>
      </c>
      <c r="E87" s="7"/>
      <c r="F87" s="31"/>
      <c r="G87" s="7">
        <v>31407</v>
      </c>
      <c r="H87" s="7"/>
      <c r="I87" s="31"/>
      <c r="J87" s="7"/>
      <c r="K87" s="8"/>
      <c r="L87" s="7"/>
      <c r="M87" s="8"/>
      <c r="N87" s="7"/>
      <c r="O87" s="8"/>
    </row>
    <row r="88" spans="1:15" s="9" customFormat="1" ht="13.5" customHeight="1">
      <c r="A88" s="7"/>
      <c r="B88" s="7">
        <v>21</v>
      </c>
      <c r="C88" s="7" t="s">
        <v>16</v>
      </c>
      <c r="D88" s="7">
        <v>102344</v>
      </c>
      <c r="E88" s="7"/>
      <c r="F88" s="31"/>
      <c r="G88" s="7">
        <v>19198</v>
      </c>
      <c r="H88" s="7"/>
      <c r="I88" s="31"/>
      <c r="J88" s="7"/>
      <c r="K88" s="8"/>
      <c r="L88" s="7"/>
      <c r="M88" s="8"/>
      <c r="N88" s="7"/>
      <c r="O88" s="8"/>
    </row>
    <row r="89" spans="1:15" s="9" customFormat="1" ht="13.5" customHeight="1">
      <c r="A89" s="7"/>
      <c r="B89" s="7">
        <v>40</v>
      </c>
      <c r="C89" s="7" t="s">
        <v>29</v>
      </c>
      <c r="D89" s="7">
        <v>54922</v>
      </c>
      <c r="E89" s="7">
        <v>738</v>
      </c>
      <c r="F89" s="31">
        <f>+ROUND(E89/D89*100,1)</f>
        <v>1.3</v>
      </c>
      <c r="G89" s="7">
        <v>1754</v>
      </c>
      <c r="H89" s="7"/>
      <c r="I89" s="31"/>
      <c r="J89" s="7">
        <v>738</v>
      </c>
      <c r="K89" s="8">
        <f>+ROUND(J89/D89*100,1)</f>
        <v>1.3</v>
      </c>
      <c r="L89" s="7"/>
      <c r="M89" s="8"/>
      <c r="N89" s="7"/>
      <c r="O89" s="8"/>
    </row>
    <row r="90" spans="1:15" s="9" customFormat="1" ht="13.5" customHeight="1" thickBot="1">
      <c r="A90" s="16"/>
      <c r="B90" s="16">
        <v>23</v>
      </c>
      <c r="C90" s="16" t="s">
        <v>18</v>
      </c>
      <c r="D90" s="16">
        <v>33197</v>
      </c>
      <c r="E90" s="16"/>
      <c r="F90" s="35"/>
      <c r="G90" s="16">
        <v>7352</v>
      </c>
      <c r="H90" s="16"/>
      <c r="I90" s="35"/>
      <c r="J90" s="16"/>
      <c r="K90" s="17"/>
      <c r="L90" s="16"/>
      <c r="M90" s="17"/>
      <c r="N90" s="16"/>
      <c r="O90" s="17"/>
    </row>
    <row r="91" spans="1:15" s="9" customFormat="1" ht="13.5" customHeight="1" thickTop="1">
      <c r="A91" s="18"/>
      <c r="B91" s="18"/>
      <c r="C91" s="18" t="s">
        <v>75</v>
      </c>
      <c r="D91" s="18">
        <f>+SUM(D85:D90)</f>
        <v>698318</v>
      </c>
      <c r="E91" s="18">
        <f>+SUM(E85:E90)</f>
        <v>1271</v>
      </c>
      <c r="F91" s="36">
        <f>+ROUND(E91/D91*100,1)</f>
        <v>0.2</v>
      </c>
      <c r="G91" s="18">
        <f>+SUM(G85:G90)</f>
        <v>98202</v>
      </c>
      <c r="H91" s="18">
        <f>+SUM(H85:H90)</f>
        <v>0</v>
      </c>
      <c r="I91" s="36">
        <f>+ROUND(H91/G91*100,1)</f>
        <v>0</v>
      </c>
      <c r="J91" s="18">
        <f>+SUM(J85:J90)</f>
        <v>738</v>
      </c>
      <c r="K91" s="19">
        <f>+ROUND(J91/D91*100,1)</f>
        <v>0.1</v>
      </c>
      <c r="L91" s="18">
        <f>+SUM(L85:L90)</f>
        <v>0</v>
      </c>
      <c r="M91" s="19">
        <f>+ROUND(L91/D91*100,1)</f>
        <v>0</v>
      </c>
      <c r="N91" s="18">
        <f>+SUM(N85:N90)</f>
        <v>533</v>
      </c>
      <c r="O91" s="19">
        <f>+ROUND(N91/D91*100,1)</f>
        <v>0.1</v>
      </c>
    </row>
    <row r="92" spans="1:15" s="9" customFormat="1" ht="13.5" customHeight="1">
      <c r="A92" s="10"/>
      <c r="B92" s="10"/>
      <c r="C92" s="10"/>
      <c r="D92" s="10"/>
      <c r="E92" s="10"/>
      <c r="F92" s="32"/>
      <c r="G92" s="10"/>
      <c r="H92" s="10"/>
      <c r="I92" s="32"/>
      <c r="J92" s="10"/>
      <c r="K92" s="11"/>
      <c r="L92" s="10"/>
      <c r="M92" s="11"/>
      <c r="N92" s="10"/>
      <c r="O92" s="11"/>
    </row>
    <row r="93" spans="1:15" s="9" customFormat="1" ht="13.5" customHeight="1">
      <c r="A93" s="150" t="s">
        <v>74</v>
      </c>
      <c r="B93" s="150"/>
      <c r="C93" s="150"/>
      <c r="D93" s="26">
        <f>+D13+D19+D34+D45+D50+D53+D66+D72+D83+D91</f>
        <v>16445589</v>
      </c>
      <c r="E93" s="26">
        <f>+E13+E19+E34+E45+E50+E53+E66+E72+E83+E91</f>
        <v>580341</v>
      </c>
      <c r="F93" s="40">
        <f>+ROUND(E93/D93*100,1)</f>
        <v>3.5</v>
      </c>
      <c r="G93" s="26">
        <f>+G13+G19+G34+G45+G50+G53+G66+G72+G83+G91</f>
        <v>4606006</v>
      </c>
      <c r="H93" s="26">
        <f>+H13+H19+H34+H45+H50+H53+H66+H72+H83+H91</f>
        <v>316187</v>
      </c>
      <c r="I93" s="40">
        <f>+ROUND(H93/G93*100,1)</f>
        <v>6.9</v>
      </c>
      <c r="J93" s="26">
        <f>+J13+J19+J34+J45+J50+J53+J66+J72+J83+J91</f>
        <v>177555</v>
      </c>
      <c r="K93" s="27">
        <f>+ROUND(J93/D93*100,1)</f>
        <v>1.1</v>
      </c>
      <c r="L93" s="26">
        <f>+L13+L19+L34+L45+L50+L53+L66+L72+L83+L91</f>
        <v>154542</v>
      </c>
      <c r="M93" s="27">
        <f>+ROUND(L93/D93*100,1)</f>
        <v>0.9</v>
      </c>
      <c r="N93" s="26">
        <f>+N13+N19+N34+N45+N50+N53+N66+N72+N83+N91</f>
        <v>248244</v>
      </c>
      <c r="O93" s="27">
        <f>+ROUND(N93/D93*100,1)</f>
        <v>1.5</v>
      </c>
    </row>
    <row r="94" spans="6:15" s="9" customFormat="1" ht="13.5" customHeight="1">
      <c r="F94" s="41"/>
      <c r="I94" s="41"/>
      <c r="K94" s="28"/>
      <c r="M94" s="28"/>
      <c r="O94" s="28"/>
    </row>
    <row r="95" spans="6:15" s="9" customFormat="1" ht="13.5" customHeight="1">
      <c r="F95" s="41"/>
      <c r="I95" s="41"/>
      <c r="K95" s="28"/>
      <c r="M95" s="28"/>
      <c r="O95" s="28"/>
    </row>
    <row r="96" spans="6:15" s="9" customFormat="1" ht="13.5" customHeight="1">
      <c r="F96" s="41"/>
      <c r="I96" s="41"/>
      <c r="K96" s="28"/>
      <c r="M96" s="28"/>
      <c r="O96" s="28"/>
    </row>
    <row r="97" spans="6:15" s="9" customFormat="1" ht="13.5" customHeight="1">
      <c r="F97" s="41"/>
      <c r="I97" s="41"/>
      <c r="K97" s="28"/>
      <c r="M97" s="28"/>
      <c r="O97" s="28"/>
    </row>
    <row r="98" spans="6:15" s="9" customFormat="1" ht="13.5" customHeight="1">
      <c r="F98" s="41"/>
      <c r="I98" s="41"/>
      <c r="K98" s="28"/>
      <c r="M98" s="28"/>
      <c r="O98" s="28"/>
    </row>
    <row r="99" spans="6:15" s="9" customFormat="1" ht="13.5" customHeight="1">
      <c r="F99" s="41"/>
      <c r="I99" s="41"/>
      <c r="K99" s="28"/>
      <c r="M99" s="28"/>
      <c r="O99" s="28"/>
    </row>
    <row r="100" spans="6:15" s="9" customFormat="1" ht="13.5" customHeight="1">
      <c r="F100" s="41"/>
      <c r="I100" s="41"/>
      <c r="K100" s="28"/>
      <c r="M100" s="28"/>
      <c r="O100" s="28"/>
    </row>
    <row r="101" spans="6:15" s="9" customFormat="1" ht="13.5" customHeight="1">
      <c r="F101" s="41"/>
      <c r="I101" s="41"/>
      <c r="K101" s="28"/>
      <c r="M101" s="28"/>
      <c r="O101" s="28"/>
    </row>
    <row r="102" spans="6:15" s="9" customFormat="1" ht="13.5" customHeight="1">
      <c r="F102" s="41"/>
      <c r="I102" s="41"/>
      <c r="K102" s="28"/>
      <c r="M102" s="28"/>
      <c r="O102" s="28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14">
    <mergeCell ref="A93:C93"/>
    <mergeCell ref="A3:A6"/>
    <mergeCell ref="B3:B6"/>
    <mergeCell ref="C3:C6"/>
    <mergeCell ref="D5:D6"/>
    <mergeCell ref="D3:F4"/>
    <mergeCell ref="E5:F5"/>
    <mergeCell ref="N4:O5"/>
    <mergeCell ref="G3:I4"/>
    <mergeCell ref="G5:G6"/>
    <mergeCell ref="H5:I5"/>
    <mergeCell ref="J3:O3"/>
    <mergeCell ref="L4:M5"/>
    <mergeCell ref="J4:K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geOrder="overThenDown" paperSize="9" scale="85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J72"/>
  <sheetViews>
    <sheetView zoomScalePageLayoutView="0" workbookViewId="0" topLeftCell="A1">
      <selection activeCell="M20" sqref="M20"/>
    </sheetView>
  </sheetViews>
  <sheetFormatPr defaultColWidth="9.00390625" defaultRowHeight="13.5"/>
  <cols>
    <col min="5" max="5" width="9.25390625" style="121" bestFit="1" customWidth="1"/>
    <col min="6" max="6" width="9.125" style="121" bestFit="1" customWidth="1"/>
    <col min="7" max="7" width="9.25390625" style="121" bestFit="1" customWidth="1"/>
    <col min="8" max="9" width="9.00390625" style="121" customWidth="1"/>
  </cols>
  <sheetData>
    <row r="3" spans="5:9" ht="13.5">
      <c r="E3" s="121" t="s">
        <v>207</v>
      </c>
      <c r="F3" s="121" t="s">
        <v>206</v>
      </c>
      <c r="G3" s="121" t="s">
        <v>208</v>
      </c>
      <c r="H3" s="121" t="s">
        <v>205</v>
      </c>
      <c r="I3" s="121" t="s">
        <v>209</v>
      </c>
    </row>
    <row r="4" spans="1:10" ht="13.5">
      <c r="A4">
        <v>6</v>
      </c>
      <c r="B4">
        <v>1</v>
      </c>
      <c r="C4">
        <v>1</v>
      </c>
      <c r="D4" t="s">
        <v>96</v>
      </c>
      <c r="E4" s="121">
        <v>432025</v>
      </c>
      <c r="F4" s="121">
        <v>40356</v>
      </c>
      <c r="G4" s="121">
        <f aca="true" t="shared" si="0" ref="G4:G35">H4-F4</f>
        <v>164889</v>
      </c>
      <c r="H4" s="121">
        <v>205245</v>
      </c>
      <c r="I4" s="121">
        <f aca="true" t="shared" si="1" ref="I4:I35">E4-H4</f>
        <v>226780</v>
      </c>
      <c r="J4">
        <v>1226</v>
      </c>
    </row>
    <row r="5" spans="1:10" ht="13.5">
      <c r="A5">
        <v>42</v>
      </c>
      <c r="B5">
        <v>1</v>
      </c>
      <c r="C5">
        <v>2</v>
      </c>
      <c r="D5" t="s">
        <v>120</v>
      </c>
      <c r="E5" s="121">
        <v>80879</v>
      </c>
      <c r="F5" s="121">
        <v>0</v>
      </c>
      <c r="G5" s="121">
        <f t="shared" si="0"/>
        <v>0</v>
      </c>
      <c r="H5" s="121">
        <v>0</v>
      </c>
      <c r="I5" s="121">
        <f t="shared" si="1"/>
        <v>80879</v>
      </c>
      <c r="J5">
        <v>286</v>
      </c>
    </row>
    <row r="6" spans="1:10" ht="13.5">
      <c r="A6">
        <v>13</v>
      </c>
      <c r="B6">
        <v>1</v>
      </c>
      <c r="C6">
        <v>3</v>
      </c>
      <c r="D6" t="s">
        <v>99</v>
      </c>
      <c r="E6" s="121">
        <v>282159</v>
      </c>
      <c r="F6" s="121">
        <v>0</v>
      </c>
      <c r="G6" s="121">
        <f t="shared" si="0"/>
        <v>3655</v>
      </c>
      <c r="H6" s="121">
        <v>3655</v>
      </c>
      <c r="I6" s="121">
        <f t="shared" si="1"/>
        <v>278504</v>
      </c>
      <c r="J6">
        <v>1097</v>
      </c>
    </row>
    <row r="7" spans="1:10" ht="13.5">
      <c r="A7">
        <v>90</v>
      </c>
      <c r="B7">
        <v>1</v>
      </c>
      <c r="C7">
        <v>4</v>
      </c>
      <c r="D7" t="s">
        <v>186</v>
      </c>
      <c r="E7" s="121">
        <v>81780</v>
      </c>
      <c r="F7" s="121">
        <v>0</v>
      </c>
      <c r="G7" s="121">
        <f t="shared" si="0"/>
        <v>25996</v>
      </c>
      <c r="H7" s="121">
        <v>25996</v>
      </c>
      <c r="I7" s="121">
        <f t="shared" si="1"/>
        <v>55784</v>
      </c>
      <c r="J7">
        <v>0</v>
      </c>
    </row>
    <row r="8" spans="1:10" ht="13.5">
      <c r="A8">
        <v>50</v>
      </c>
      <c r="B8">
        <v>1</v>
      </c>
      <c r="C8">
        <v>5</v>
      </c>
      <c r="D8" t="s">
        <v>125</v>
      </c>
      <c r="E8" s="121">
        <v>93081</v>
      </c>
      <c r="F8" s="121">
        <v>0</v>
      </c>
      <c r="G8" s="121">
        <f t="shared" si="0"/>
        <v>53810</v>
      </c>
      <c r="H8" s="121">
        <v>53810</v>
      </c>
      <c r="I8" s="121">
        <f t="shared" si="1"/>
        <v>39271</v>
      </c>
      <c r="J8">
        <v>659</v>
      </c>
    </row>
    <row r="9" spans="1:10" ht="13.5">
      <c r="A9">
        <v>37</v>
      </c>
      <c r="B9">
        <v>1</v>
      </c>
      <c r="C9">
        <v>6</v>
      </c>
      <c r="D9" t="s">
        <v>116</v>
      </c>
      <c r="E9" s="121">
        <v>877279</v>
      </c>
      <c r="F9" s="121">
        <v>157182</v>
      </c>
      <c r="G9" s="121">
        <f t="shared" si="0"/>
        <v>257006</v>
      </c>
      <c r="H9" s="121">
        <v>414188</v>
      </c>
      <c r="I9" s="121">
        <f t="shared" si="1"/>
        <v>463091</v>
      </c>
      <c r="J9">
        <v>5082</v>
      </c>
    </row>
    <row r="10" spans="1:10" ht="13.5">
      <c r="A10">
        <v>86</v>
      </c>
      <c r="B10">
        <v>1</v>
      </c>
      <c r="C10">
        <v>7</v>
      </c>
      <c r="D10" t="s">
        <v>153</v>
      </c>
      <c r="E10" s="121">
        <v>40644</v>
      </c>
      <c r="F10" s="121">
        <v>0</v>
      </c>
      <c r="G10" s="121">
        <f t="shared" si="0"/>
        <v>38391</v>
      </c>
      <c r="H10" s="121">
        <v>38391</v>
      </c>
      <c r="I10" s="121">
        <f t="shared" si="1"/>
        <v>2253</v>
      </c>
      <c r="J10">
        <v>1420</v>
      </c>
    </row>
    <row r="11" spans="1:10" ht="13.5">
      <c r="A11">
        <v>3</v>
      </c>
      <c r="B11">
        <v>2</v>
      </c>
      <c r="C11">
        <v>1</v>
      </c>
      <c r="D11" t="s">
        <v>188</v>
      </c>
      <c r="E11" s="121">
        <v>584429</v>
      </c>
      <c r="F11" s="121">
        <v>29448</v>
      </c>
      <c r="G11" s="121">
        <f t="shared" si="0"/>
        <v>177179</v>
      </c>
      <c r="H11" s="121">
        <v>206627</v>
      </c>
      <c r="I11" s="121">
        <f t="shared" si="1"/>
        <v>377802</v>
      </c>
      <c r="J11">
        <v>2819</v>
      </c>
    </row>
    <row r="12" spans="1:10" ht="13.5">
      <c r="A12">
        <v>44</v>
      </c>
      <c r="B12">
        <v>2</v>
      </c>
      <c r="C12">
        <v>2</v>
      </c>
      <c r="D12" t="s">
        <v>193</v>
      </c>
      <c r="E12" s="121">
        <v>174144</v>
      </c>
      <c r="F12" s="121">
        <v>4236</v>
      </c>
      <c r="G12" s="121">
        <f t="shared" si="0"/>
        <v>56798</v>
      </c>
      <c r="H12" s="121">
        <v>61034</v>
      </c>
      <c r="I12" s="121">
        <f t="shared" si="1"/>
        <v>113110</v>
      </c>
      <c r="J12">
        <v>956</v>
      </c>
    </row>
    <row r="13" spans="1:10" ht="13.5">
      <c r="A13">
        <v>67</v>
      </c>
      <c r="B13">
        <v>2</v>
      </c>
      <c r="C13">
        <v>3</v>
      </c>
      <c r="D13" t="s">
        <v>200</v>
      </c>
      <c r="E13" s="121">
        <v>176411</v>
      </c>
      <c r="F13" s="121">
        <v>0</v>
      </c>
      <c r="G13" s="121">
        <f t="shared" si="0"/>
        <v>29206</v>
      </c>
      <c r="H13" s="121">
        <v>29206</v>
      </c>
      <c r="I13" s="121">
        <f t="shared" si="1"/>
        <v>147205</v>
      </c>
      <c r="J13">
        <v>357</v>
      </c>
    </row>
    <row r="14" spans="1:10" ht="13.5">
      <c r="A14">
        <v>53</v>
      </c>
      <c r="B14">
        <v>2</v>
      </c>
      <c r="C14">
        <v>4</v>
      </c>
      <c r="D14" t="s">
        <v>128</v>
      </c>
      <c r="E14" s="121">
        <v>353922</v>
      </c>
      <c r="F14" s="121">
        <v>1771</v>
      </c>
      <c r="G14" s="121">
        <f t="shared" si="0"/>
        <v>151050</v>
      </c>
      <c r="H14" s="121">
        <v>152821</v>
      </c>
      <c r="I14" s="121">
        <f t="shared" si="1"/>
        <v>201101</v>
      </c>
      <c r="J14">
        <v>691</v>
      </c>
    </row>
    <row r="15" spans="1:10" ht="13.5">
      <c r="A15">
        <v>14</v>
      </c>
      <c r="B15">
        <v>3</v>
      </c>
      <c r="C15">
        <v>1</v>
      </c>
      <c r="D15" t="s">
        <v>100</v>
      </c>
      <c r="E15" s="121">
        <v>345076</v>
      </c>
      <c r="F15" s="121">
        <v>3495</v>
      </c>
      <c r="G15" s="121">
        <f t="shared" si="0"/>
        <v>203645</v>
      </c>
      <c r="H15" s="121">
        <v>207140</v>
      </c>
      <c r="I15" s="121">
        <f t="shared" si="1"/>
        <v>137936</v>
      </c>
      <c r="J15">
        <v>0</v>
      </c>
    </row>
    <row r="16" spans="1:10" ht="13.5">
      <c r="A16">
        <v>5</v>
      </c>
      <c r="B16">
        <v>3</v>
      </c>
      <c r="C16">
        <v>2</v>
      </c>
      <c r="D16" t="s">
        <v>95</v>
      </c>
      <c r="E16" s="121">
        <v>374845</v>
      </c>
      <c r="F16" s="121">
        <v>91346</v>
      </c>
      <c r="G16" s="121">
        <f t="shared" si="0"/>
        <v>179613</v>
      </c>
      <c r="H16" s="121">
        <v>270959</v>
      </c>
      <c r="I16" s="121">
        <f t="shared" si="1"/>
        <v>103886</v>
      </c>
      <c r="J16">
        <v>2687</v>
      </c>
    </row>
    <row r="17" spans="1:10" ht="13.5">
      <c r="A17">
        <v>45</v>
      </c>
      <c r="B17">
        <v>3</v>
      </c>
      <c r="C17">
        <v>3</v>
      </c>
      <c r="D17" t="s">
        <v>194</v>
      </c>
      <c r="E17" s="121">
        <v>608109</v>
      </c>
      <c r="F17" s="121">
        <v>0</v>
      </c>
      <c r="G17" s="121">
        <f t="shared" si="0"/>
        <v>213037</v>
      </c>
      <c r="H17" s="121">
        <v>213037</v>
      </c>
      <c r="I17" s="121">
        <f t="shared" si="1"/>
        <v>395072</v>
      </c>
      <c r="J17">
        <v>5269</v>
      </c>
    </row>
    <row r="18" spans="1:10" ht="13.5">
      <c r="A18">
        <v>55</v>
      </c>
      <c r="B18">
        <v>3</v>
      </c>
      <c r="C18">
        <v>4</v>
      </c>
      <c r="D18" t="s">
        <v>198</v>
      </c>
      <c r="E18" s="121">
        <v>34625</v>
      </c>
      <c r="F18" s="121">
        <v>0</v>
      </c>
      <c r="G18" s="121">
        <f t="shared" si="0"/>
        <v>20726</v>
      </c>
      <c r="H18" s="121">
        <v>20726</v>
      </c>
      <c r="I18" s="121">
        <f t="shared" si="1"/>
        <v>13899</v>
      </c>
      <c r="J18">
        <v>1455</v>
      </c>
    </row>
    <row r="19" spans="1:10" ht="13.5">
      <c r="A19">
        <v>65</v>
      </c>
      <c r="B19">
        <v>3</v>
      </c>
      <c r="C19">
        <v>5</v>
      </c>
      <c r="D19" t="s">
        <v>199</v>
      </c>
      <c r="E19" s="121">
        <v>20110</v>
      </c>
      <c r="F19" s="121">
        <v>0</v>
      </c>
      <c r="G19" s="121">
        <f t="shared" si="0"/>
        <v>13650</v>
      </c>
      <c r="H19" s="121">
        <v>13650</v>
      </c>
      <c r="I19" s="121">
        <f t="shared" si="1"/>
        <v>6460</v>
      </c>
      <c r="J19">
        <v>0</v>
      </c>
    </row>
    <row r="20" spans="1:10" ht="13.5">
      <c r="A20">
        <v>17</v>
      </c>
      <c r="B20">
        <v>3</v>
      </c>
      <c r="C20">
        <v>6</v>
      </c>
      <c r="D20" t="s">
        <v>102</v>
      </c>
      <c r="E20" s="121">
        <v>117118</v>
      </c>
      <c r="F20" s="121">
        <v>51021</v>
      </c>
      <c r="G20" s="121">
        <f t="shared" si="0"/>
        <v>32318</v>
      </c>
      <c r="H20" s="121">
        <v>83339</v>
      </c>
      <c r="I20" s="121">
        <f t="shared" si="1"/>
        <v>33779</v>
      </c>
      <c r="J20">
        <v>580</v>
      </c>
    </row>
    <row r="21" spans="1:10" ht="13.5">
      <c r="A21">
        <v>58</v>
      </c>
      <c r="B21">
        <v>3</v>
      </c>
      <c r="C21">
        <v>7</v>
      </c>
      <c r="D21" t="s">
        <v>133</v>
      </c>
      <c r="E21" s="121">
        <v>290037</v>
      </c>
      <c r="F21" s="121">
        <v>0</v>
      </c>
      <c r="G21" s="121">
        <f t="shared" si="0"/>
        <v>167751</v>
      </c>
      <c r="H21" s="121">
        <v>167751</v>
      </c>
      <c r="I21" s="121">
        <f t="shared" si="1"/>
        <v>122286</v>
      </c>
      <c r="J21">
        <v>1302</v>
      </c>
    </row>
    <row r="22" spans="1:10" ht="13.5">
      <c r="A22">
        <v>56</v>
      </c>
      <c r="B22">
        <v>3</v>
      </c>
      <c r="C22">
        <v>8</v>
      </c>
      <c r="D22" t="s">
        <v>131</v>
      </c>
      <c r="E22" s="121">
        <v>129903</v>
      </c>
      <c r="F22" s="121">
        <v>0</v>
      </c>
      <c r="G22" s="121">
        <f t="shared" si="0"/>
        <v>10945</v>
      </c>
      <c r="H22" s="121">
        <v>10945</v>
      </c>
      <c r="I22" s="121">
        <f t="shared" si="1"/>
        <v>118958</v>
      </c>
      <c r="J22">
        <v>1182</v>
      </c>
    </row>
    <row r="23" spans="1:10" ht="13.5">
      <c r="A23">
        <v>71</v>
      </c>
      <c r="B23">
        <v>3</v>
      </c>
      <c r="C23">
        <v>9</v>
      </c>
      <c r="D23" t="s">
        <v>141</v>
      </c>
      <c r="E23" s="121">
        <v>32959</v>
      </c>
      <c r="F23" s="121">
        <v>0</v>
      </c>
      <c r="G23" s="121">
        <f t="shared" si="0"/>
        <v>32678</v>
      </c>
      <c r="H23" s="121">
        <v>32678</v>
      </c>
      <c r="I23" s="121">
        <f t="shared" si="1"/>
        <v>281</v>
      </c>
      <c r="J23">
        <v>0</v>
      </c>
    </row>
    <row r="24" spans="1:10" ht="13.5">
      <c r="A24">
        <v>78</v>
      </c>
      <c r="B24">
        <v>3</v>
      </c>
      <c r="C24">
        <v>10</v>
      </c>
      <c r="D24" t="s">
        <v>147</v>
      </c>
      <c r="E24" s="121">
        <v>70417</v>
      </c>
      <c r="F24" s="121">
        <v>0</v>
      </c>
      <c r="G24" s="121">
        <f t="shared" si="0"/>
        <v>28657</v>
      </c>
      <c r="H24" s="121">
        <v>28657</v>
      </c>
      <c r="I24" s="121">
        <f t="shared" si="1"/>
        <v>41760</v>
      </c>
      <c r="J24">
        <v>593</v>
      </c>
    </row>
    <row r="25" spans="1:10" ht="13.5">
      <c r="A25">
        <v>79</v>
      </c>
      <c r="B25">
        <v>3</v>
      </c>
      <c r="C25">
        <v>11</v>
      </c>
      <c r="D25" t="s">
        <v>148</v>
      </c>
      <c r="E25" s="121">
        <v>51560</v>
      </c>
      <c r="F25" s="121">
        <v>0</v>
      </c>
      <c r="G25" s="121">
        <f t="shared" si="0"/>
        <v>0</v>
      </c>
      <c r="H25" s="121">
        <v>0</v>
      </c>
      <c r="I25" s="121">
        <f t="shared" si="1"/>
        <v>51560</v>
      </c>
      <c r="J25">
        <v>0</v>
      </c>
    </row>
    <row r="26" spans="1:10" ht="13.5">
      <c r="A26">
        <v>80</v>
      </c>
      <c r="B26">
        <v>3</v>
      </c>
      <c r="C26">
        <v>12</v>
      </c>
      <c r="D26" t="s">
        <v>149</v>
      </c>
      <c r="E26" s="121">
        <v>46072</v>
      </c>
      <c r="F26" s="121">
        <v>0</v>
      </c>
      <c r="G26" s="121">
        <f t="shared" si="0"/>
        <v>42398</v>
      </c>
      <c r="H26" s="121">
        <v>42398</v>
      </c>
      <c r="I26" s="121">
        <f t="shared" si="1"/>
        <v>3674</v>
      </c>
      <c r="J26">
        <v>0</v>
      </c>
    </row>
    <row r="27" spans="1:10" ht="13.5">
      <c r="A27">
        <v>85</v>
      </c>
      <c r="B27">
        <v>3</v>
      </c>
      <c r="C27">
        <v>13</v>
      </c>
      <c r="D27" t="s">
        <v>152</v>
      </c>
      <c r="E27" s="121">
        <v>44131</v>
      </c>
      <c r="F27" s="121">
        <v>8819</v>
      </c>
      <c r="G27" s="121">
        <f t="shared" si="0"/>
        <v>27121</v>
      </c>
      <c r="H27" s="121">
        <v>35940</v>
      </c>
      <c r="I27" s="121">
        <f t="shared" si="1"/>
        <v>8191</v>
      </c>
      <c r="J27">
        <v>860</v>
      </c>
    </row>
    <row r="28" spans="1:10" ht="13.5">
      <c r="A28">
        <v>35</v>
      </c>
      <c r="B28">
        <v>4</v>
      </c>
      <c r="C28">
        <v>1</v>
      </c>
      <c r="D28" t="s">
        <v>115</v>
      </c>
      <c r="E28" s="121">
        <v>614774</v>
      </c>
      <c r="F28" s="121">
        <v>26004</v>
      </c>
      <c r="G28" s="121">
        <f t="shared" si="0"/>
        <v>124650</v>
      </c>
      <c r="H28" s="121">
        <v>150654</v>
      </c>
      <c r="I28" s="121">
        <f t="shared" si="1"/>
        <v>464120</v>
      </c>
      <c r="J28">
        <v>6561</v>
      </c>
    </row>
    <row r="29" spans="1:10" ht="13.5">
      <c r="A29">
        <v>29</v>
      </c>
      <c r="B29">
        <v>4</v>
      </c>
      <c r="C29">
        <v>2</v>
      </c>
      <c r="D29" t="s">
        <v>111</v>
      </c>
      <c r="E29" s="121">
        <v>356239</v>
      </c>
      <c r="F29" s="121">
        <v>3808</v>
      </c>
      <c r="G29" s="121">
        <f t="shared" si="0"/>
        <v>135541</v>
      </c>
      <c r="H29" s="121">
        <v>139349</v>
      </c>
      <c r="I29" s="121">
        <f t="shared" si="1"/>
        <v>216890</v>
      </c>
      <c r="J29">
        <v>1945</v>
      </c>
    </row>
    <row r="30" spans="1:10" ht="13.5">
      <c r="A30">
        <v>25</v>
      </c>
      <c r="B30">
        <v>4</v>
      </c>
      <c r="C30">
        <v>3</v>
      </c>
      <c r="D30" t="s">
        <v>108</v>
      </c>
      <c r="E30" s="121">
        <v>188349</v>
      </c>
      <c r="F30" s="121">
        <v>1202</v>
      </c>
      <c r="G30" s="121">
        <f t="shared" si="0"/>
        <v>44334</v>
      </c>
      <c r="H30" s="121">
        <v>45536</v>
      </c>
      <c r="I30" s="121">
        <f t="shared" si="1"/>
        <v>142813</v>
      </c>
      <c r="J30">
        <v>62</v>
      </c>
    </row>
    <row r="31" spans="1:10" ht="13.5">
      <c r="A31">
        <v>59</v>
      </c>
      <c r="B31">
        <v>4</v>
      </c>
      <c r="C31">
        <v>4</v>
      </c>
      <c r="D31" t="s">
        <v>134</v>
      </c>
      <c r="E31" s="121">
        <v>226511</v>
      </c>
      <c r="F31" s="121">
        <v>481</v>
      </c>
      <c r="G31" s="121">
        <f t="shared" si="0"/>
        <v>70563</v>
      </c>
      <c r="H31" s="121">
        <v>71044</v>
      </c>
      <c r="I31" s="121">
        <f t="shared" si="1"/>
        <v>155467</v>
      </c>
      <c r="J31">
        <v>128</v>
      </c>
    </row>
    <row r="32" spans="1:10" ht="13.5">
      <c r="A32">
        <v>66</v>
      </c>
      <c r="B32">
        <v>4</v>
      </c>
      <c r="C32">
        <v>5</v>
      </c>
      <c r="D32" t="s">
        <v>137</v>
      </c>
      <c r="E32" s="121">
        <v>143242</v>
      </c>
      <c r="F32" s="121">
        <v>12380</v>
      </c>
      <c r="G32" s="121">
        <f t="shared" si="0"/>
        <v>28723</v>
      </c>
      <c r="H32" s="121">
        <v>41103</v>
      </c>
      <c r="I32" s="121">
        <f t="shared" si="1"/>
        <v>102139</v>
      </c>
      <c r="J32">
        <v>1299</v>
      </c>
    </row>
    <row r="33" spans="1:10" ht="13.5">
      <c r="A33">
        <v>64</v>
      </c>
      <c r="B33">
        <v>4</v>
      </c>
      <c r="C33">
        <v>6</v>
      </c>
      <c r="D33" t="s">
        <v>187</v>
      </c>
      <c r="E33" s="121">
        <v>110815</v>
      </c>
      <c r="F33" s="121">
        <v>10062</v>
      </c>
      <c r="G33" s="121">
        <f t="shared" si="0"/>
        <v>0</v>
      </c>
      <c r="H33" s="121">
        <v>10062</v>
      </c>
      <c r="I33" s="121">
        <f t="shared" si="1"/>
        <v>100753</v>
      </c>
      <c r="J33">
        <v>669</v>
      </c>
    </row>
    <row r="34" spans="1:10" ht="13.5">
      <c r="A34">
        <v>88</v>
      </c>
      <c r="B34">
        <v>4</v>
      </c>
      <c r="C34">
        <v>7</v>
      </c>
      <c r="D34" t="s">
        <v>155</v>
      </c>
      <c r="E34" s="121">
        <v>86746</v>
      </c>
      <c r="F34" s="121">
        <v>0</v>
      </c>
      <c r="G34" s="121">
        <f t="shared" si="0"/>
        <v>56945</v>
      </c>
      <c r="H34" s="121">
        <v>56945</v>
      </c>
      <c r="I34" s="121">
        <f t="shared" si="1"/>
        <v>29801</v>
      </c>
      <c r="J34">
        <v>393</v>
      </c>
    </row>
    <row r="35" spans="1:10" ht="13.5">
      <c r="A35">
        <v>52</v>
      </c>
      <c r="B35">
        <v>4</v>
      </c>
      <c r="C35">
        <v>8</v>
      </c>
      <c r="D35" t="s">
        <v>127</v>
      </c>
      <c r="E35" s="121">
        <v>63182</v>
      </c>
      <c r="F35" s="121">
        <v>1785</v>
      </c>
      <c r="G35" s="121">
        <f t="shared" si="0"/>
        <v>5233</v>
      </c>
      <c r="H35" s="121">
        <v>7018</v>
      </c>
      <c r="I35" s="121">
        <f t="shared" si="1"/>
        <v>56164</v>
      </c>
      <c r="J35">
        <v>63</v>
      </c>
    </row>
    <row r="36" spans="1:10" ht="13.5">
      <c r="A36">
        <v>70</v>
      </c>
      <c r="B36">
        <v>5</v>
      </c>
      <c r="C36">
        <v>1</v>
      </c>
      <c r="D36" t="s">
        <v>140</v>
      </c>
      <c r="E36" s="121">
        <v>1044050</v>
      </c>
      <c r="F36" s="121">
        <v>86388</v>
      </c>
      <c r="G36" s="121">
        <f aca="true" t="shared" si="2" ref="G36:G67">H36-F36</f>
        <v>466067</v>
      </c>
      <c r="H36" s="121">
        <v>552455</v>
      </c>
      <c r="I36" s="121">
        <f aca="true" t="shared" si="3" ref="I36:I67">E36-H36</f>
        <v>491595</v>
      </c>
      <c r="J36">
        <v>1697</v>
      </c>
    </row>
    <row r="37" spans="1:10" ht="13.5">
      <c r="A37">
        <v>83</v>
      </c>
      <c r="B37">
        <v>5</v>
      </c>
      <c r="C37">
        <v>2</v>
      </c>
      <c r="D37" t="s">
        <v>151</v>
      </c>
      <c r="E37" s="121">
        <v>125610</v>
      </c>
      <c r="F37" s="121">
        <v>0</v>
      </c>
      <c r="G37" s="121">
        <f t="shared" si="2"/>
        <v>31776</v>
      </c>
      <c r="H37" s="121">
        <v>31776</v>
      </c>
      <c r="I37" s="121">
        <f t="shared" si="3"/>
        <v>93834</v>
      </c>
      <c r="J37">
        <v>476</v>
      </c>
    </row>
    <row r="38" spans="1:10" ht="13.5">
      <c r="A38">
        <v>76</v>
      </c>
      <c r="B38">
        <v>5</v>
      </c>
      <c r="C38">
        <v>3</v>
      </c>
      <c r="D38" t="s">
        <v>146</v>
      </c>
      <c r="E38" s="121">
        <v>97680</v>
      </c>
      <c r="F38" s="121">
        <v>0</v>
      </c>
      <c r="G38" s="121">
        <f t="shared" si="2"/>
        <v>35925</v>
      </c>
      <c r="H38" s="121">
        <v>35925</v>
      </c>
      <c r="I38" s="121">
        <f t="shared" si="3"/>
        <v>61755</v>
      </c>
      <c r="J38">
        <v>268</v>
      </c>
    </row>
    <row r="39" spans="1:10" ht="13.5">
      <c r="A39">
        <v>20</v>
      </c>
      <c r="B39">
        <v>6</v>
      </c>
      <c r="C39">
        <v>1</v>
      </c>
      <c r="D39" t="s">
        <v>104</v>
      </c>
      <c r="E39" s="121">
        <v>92566</v>
      </c>
      <c r="F39" s="121">
        <v>4018</v>
      </c>
      <c r="G39" s="121">
        <f t="shared" si="2"/>
        <v>31309</v>
      </c>
      <c r="H39" s="121">
        <v>35327</v>
      </c>
      <c r="I39" s="121">
        <f t="shared" si="3"/>
        <v>57239</v>
      </c>
      <c r="J39">
        <v>209</v>
      </c>
    </row>
    <row r="40" spans="1:10" ht="13.5">
      <c r="A40">
        <v>4</v>
      </c>
      <c r="B40">
        <v>7</v>
      </c>
      <c r="C40">
        <v>1</v>
      </c>
      <c r="D40" t="s">
        <v>189</v>
      </c>
      <c r="E40" s="121">
        <v>1299807</v>
      </c>
      <c r="F40" s="121">
        <v>103175</v>
      </c>
      <c r="G40" s="121">
        <f t="shared" si="2"/>
        <v>857974</v>
      </c>
      <c r="H40" s="121">
        <v>961149</v>
      </c>
      <c r="I40" s="121">
        <f t="shared" si="3"/>
        <v>338658</v>
      </c>
      <c r="J40">
        <v>2165</v>
      </c>
    </row>
    <row r="41" spans="1:10" ht="13.5">
      <c r="A41">
        <v>41</v>
      </c>
      <c r="B41">
        <v>7</v>
      </c>
      <c r="C41">
        <v>2</v>
      </c>
      <c r="D41" t="s">
        <v>192</v>
      </c>
      <c r="E41" s="121">
        <v>113036</v>
      </c>
      <c r="F41" s="121">
        <v>690</v>
      </c>
      <c r="G41" s="121">
        <f t="shared" si="2"/>
        <v>1081</v>
      </c>
      <c r="H41" s="121">
        <v>1771</v>
      </c>
      <c r="I41" s="121">
        <f t="shared" si="3"/>
        <v>111265</v>
      </c>
      <c r="J41">
        <v>567</v>
      </c>
    </row>
    <row r="42" spans="1:10" ht="13.5">
      <c r="A42">
        <v>47</v>
      </c>
      <c r="B42">
        <v>7</v>
      </c>
      <c r="C42">
        <v>3</v>
      </c>
      <c r="D42" t="s">
        <v>195</v>
      </c>
      <c r="E42" s="121">
        <v>102440</v>
      </c>
      <c r="F42" s="121">
        <v>4942</v>
      </c>
      <c r="G42" s="121">
        <f t="shared" si="2"/>
        <v>40746</v>
      </c>
      <c r="H42" s="121">
        <v>45688</v>
      </c>
      <c r="I42" s="121">
        <f t="shared" si="3"/>
        <v>56752</v>
      </c>
      <c r="J42">
        <v>1056</v>
      </c>
    </row>
    <row r="43" spans="1:10" ht="13.5">
      <c r="A43">
        <v>19</v>
      </c>
      <c r="B43">
        <v>7</v>
      </c>
      <c r="C43">
        <v>4</v>
      </c>
      <c r="D43" t="s">
        <v>190</v>
      </c>
      <c r="E43" s="121">
        <v>121296</v>
      </c>
      <c r="F43" s="121">
        <v>5572</v>
      </c>
      <c r="G43" s="121">
        <f t="shared" si="2"/>
        <v>54132</v>
      </c>
      <c r="H43" s="121">
        <v>59704</v>
      </c>
      <c r="I43" s="121">
        <f t="shared" si="3"/>
        <v>61592</v>
      </c>
      <c r="J43">
        <v>509</v>
      </c>
    </row>
    <row r="44" spans="1:10" ht="13.5">
      <c r="A44">
        <v>46</v>
      </c>
      <c r="B44">
        <v>7</v>
      </c>
      <c r="C44">
        <v>5</v>
      </c>
      <c r="D44" t="s">
        <v>123</v>
      </c>
      <c r="E44" s="121">
        <v>580840</v>
      </c>
      <c r="F44" s="121">
        <v>8887</v>
      </c>
      <c r="G44" s="121">
        <f t="shared" si="2"/>
        <v>196604</v>
      </c>
      <c r="H44" s="121">
        <v>205491</v>
      </c>
      <c r="I44" s="121">
        <f t="shared" si="3"/>
        <v>375349</v>
      </c>
      <c r="J44">
        <v>1175</v>
      </c>
    </row>
    <row r="45" spans="1:10" ht="13.5">
      <c r="A45">
        <v>34</v>
      </c>
      <c r="B45">
        <v>7</v>
      </c>
      <c r="C45">
        <v>6</v>
      </c>
      <c r="D45" t="s">
        <v>191</v>
      </c>
      <c r="E45" s="121">
        <v>384230</v>
      </c>
      <c r="F45" s="121">
        <v>0</v>
      </c>
      <c r="G45" s="121">
        <f t="shared" si="2"/>
        <v>154609</v>
      </c>
      <c r="H45" s="121">
        <v>154609</v>
      </c>
      <c r="I45" s="121">
        <f t="shared" si="3"/>
        <v>229621</v>
      </c>
      <c r="J45">
        <v>384</v>
      </c>
    </row>
    <row r="46" spans="1:10" ht="13.5">
      <c r="A46">
        <v>51</v>
      </c>
      <c r="B46">
        <v>7</v>
      </c>
      <c r="C46">
        <v>7</v>
      </c>
      <c r="D46" t="s">
        <v>196</v>
      </c>
      <c r="E46" s="121">
        <v>117754</v>
      </c>
      <c r="F46" s="121">
        <v>0</v>
      </c>
      <c r="G46" s="121">
        <f t="shared" si="2"/>
        <v>92415</v>
      </c>
      <c r="H46" s="121">
        <v>92415</v>
      </c>
      <c r="I46" s="121">
        <f t="shared" si="3"/>
        <v>25339</v>
      </c>
      <c r="J46">
        <v>0</v>
      </c>
    </row>
    <row r="47" spans="1:10" ht="13.5">
      <c r="A47">
        <v>73</v>
      </c>
      <c r="B47">
        <v>7</v>
      </c>
      <c r="C47">
        <v>8</v>
      </c>
      <c r="D47" t="s">
        <v>202</v>
      </c>
      <c r="E47" s="121">
        <v>79147</v>
      </c>
      <c r="F47" s="121">
        <v>0</v>
      </c>
      <c r="G47" s="121">
        <f t="shared" si="2"/>
        <v>40903</v>
      </c>
      <c r="H47" s="121">
        <v>40903</v>
      </c>
      <c r="I47" s="121">
        <f t="shared" si="3"/>
        <v>38244</v>
      </c>
      <c r="J47">
        <v>0</v>
      </c>
    </row>
    <row r="48" spans="1:10" ht="13.5">
      <c r="A48">
        <v>89</v>
      </c>
      <c r="B48">
        <v>7</v>
      </c>
      <c r="C48">
        <v>9</v>
      </c>
      <c r="D48" t="s">
        <v>204</v>
      </c>
      <c r="E48" s="121">
        <v>410831</v>
      </c>
      <c r="F48" s="121">
        <v>0</v>
      </c>
      <c r="G48" s="121">
        <f t="shared" si="2"/>
        <v>129082</v>
      </c>
      <c r="H48" s="121">
        <v>129082</v>
      </c>
      <c r="I48" s="121">
        <f t="shared" si="3"/>
        <v>281749</v>
      </c>
      <c r="J48">
        <v>291</v>
      </c>
    </row>
    <row r="49" spans="1:10" ht="13.5">
      <c r="A49">
        <v>32</v>
      </c>
      <c r="B49">
        <v>7</v>
      </c>
      <c r="C49">
        <v>10</v>
      </c>
      <c r="D49" t="s">
        <v>112</v>
      </c>
      <c r="E49" s="121">
        <v>75444</v>
      </c>
      <c r="F49" s="121">
        <v>0</v>
      </c>
      <c r="G49" s="121">
        <f t="shared" si="2"/>
        <v>53439</v>
      </c>
      <c r="H49" s="121">
        <v>53439</v>
      </c>
      <c r="I49" s="121">
        <f t="shared" si="3"/>
        <v>22005</v>
      </c>
      <c r="J49">
        <v>0</v>
      </c>
    </row>
    <row r="50" spans="1:10" ht="13.5">
      <c r="A50">
        <v>9</v>
      </c>
      <c r="B50">
        <v>8</v>
      </c>
      <c r="C50">
        <v>1</v>
      </c>
      <c r="D50" t="s">
        <v>97</v>
      </c>
      <c r="E50" s="121">
        <v>353696</v>
      </c>
      <c r="F50" s="121">
        <v>25446</v>
      </c>
      <c r="G50" s="121">
        <f t="shared" si="2"/>
        <v>123173</v>
      </c>
      <c r="H50" s="121">
        <v>148619</v>
      </c>
      <c r="I50" s="121">
        <f t="shared" si="3"/>
        <v>205077</v>
      </c>
      <c r="J50">
        <v>459</v>
      </c>
    </row>
    <row r="51" spans="1:10" ht="13.5">
      <c r="A51">
        <v>22</v>
      </c>
      <c r="B51">
        <v>8</v>
      </c>
      <c r="C51">
        <v>2</v>
      </c>
      <c r="D51" t="s">
        <v>106</v>
      </c>
      <c r="E51" s="121">
        <v>93772</v>
      </c>
      <c r="F51" s="121">
        <v>3624</v>
      </c>
      <c r="G51" s="121">
        <f t="shared" si="2"/>
        <v>59234</v>
      </c>
      <c r="H51" s="121">
        <v>62858</v>
      </c>
      <c r="I51" s="121">
        <f t="shared" si="3"/>
        <v>30914</v>
      </c>
      <c r="J51">
        <v>271</v>
      </c>
    </row>
    <row r="52" spans="1:10" ht="13.5">
      <c r="A52">
        <v>74</v>
      </c>
      <c r="B52">
        <v>8</v>
      </c>
      <c r="C52">
        <v>3</v>
      </c>
      <c r="D52" t="s">
        <v>144</v>
      </c>
      <c r="E52" s="121">
        <v>125899</v>
      </c>
      <c r="F52" s="121">
        <v>3673</v>
      </c>
      <c r="G52" s="121">
        <f t="shared" si="2"/>
        <v>16054</v>
      </c>
      <c r="H52" s="121">
        <v>19727</v>
      </c>
      <c r="I52" s="121">
        <f t="shared" si="3"/>
        <v>106172</v>
      </c>
      <c r="J52">
        <v>144</v>
      </c>
    </row>
    <row r="53" spans="1:10" ht="13.5">
      <c r="A53">
        <v>63</v>
      </c>
      <c r="B53">
        <v>8</v>
      </c>
      <c r="C53">
        <v>4</v>
      </c>
      <c r="D53" t="s">
        <v>135</v>
      </c>
      <c r="E53" s="121">
        <v>201164</v>
      </c>
      <c r="F53" s="121">
        <v>34393</v>
      </c>
      <c r="G53" s="121">
        <f t="shared" si="2"/>
        <v>106991</v>
      </c>
      <c r="H53" s="121">
        <v>141384</v>
      </c>
      <c r="I53" s="121">
        <f t="shared" si="3"/>
        <v>59780</v>
      </c>
      <c r="J53">
        <v>85</v>
      </c>
    </row>
    <row r="54" spans="1:10" ht="13.5">
      <c r="A54">
        <v>57</v>
      </c>
      <c r="B54">
        <v>9</v>
      </c>
      <c r="C54">
        <v>1</v>
      </c>
      <c r="D54" t="s">
        <v>132</v>
      </c>
      <c r="E54" s="121">
        <v>1426503</v>
      </c>
      <c r="F54" s="121">
        <v>104070</v>
      </c>
      <c r="G54" s="121">
        <f t="shared" si="2"/>
        <v>523665</v>
      </c>
      <c r="H54" s="121">
        <v>627735</v>
      </c>
      <c r="I54" s="121">
        <f t="shared" si="3"/>
        <v>798768</v>
      </c>
      <c r="J54">
        <v>8435</v>
      </c>
    </row>
    <row r="55" spans="1:10" ht="13.5">
      <c r="A55">
        <v>1</v>
      </c>
      <c r="B55">
        <v>9</v>
      </c>
      <c r="C55">
        <v>2</v>
      </c>
      <c r="D55" t="s">
        <v>91</v>
      </c>
      <c r="E55" s="121">
        <v>1848173</v>
      </c>
      <c r="F55" s="121">
        <v>233616</v>
      </c>
      <c r="G55" s="121">
        <f t="shared" si="2"/>
        <v>911909</v>
      </c>
      <c r="H55" s="121">
        <v>1145525</v>
      </c>
      <c r="I55" s="121">
        <f t="shared" si="3"/>
        <v>702648</v>
      </c>
      <c r="J55">
        <v>23596</v>
      </c>
    </row>
    <row r="56" spans="1:10" ht="13.5">
      <c r="A56">
        <v>10</v>
      </c>
      <c r="B56">
        <v>9</v>
      </c>
      <c r="C56">
        <v>3</v>
      </c>
      <c r="D56" t="s">
        <v>98</v>
      </c>
      <c r="E56" s="121">
        <v>418627</v>
      </c>
      <c r="F56" s="121">
        <v>12199</v>
      </c>
      <c r="G56" s="121">
        <f t="shared" si="2"/>
        <v>193903</v>
      </c>
      <c r="H56" s="121">
        <v>206102</v>
      </c>
      <c r="I56" s="121">
        <f t="shared" si="3"/>
        <v>212525</v>
      </c>
      <c r="J56">
        <v>2083</v>
      </c>
    </row>
    <row r="57" spans="1:10" ht="13.5">
      <c r="A57">
        <v>26</v>
      </c>
      <c r="B57">
        <v>9</v>
      </c>
      <c r="C57">
        <v>4</v>
      </c>
      <c r="D57" t="s">
        <v>109</v>
      </c>
      <c r="E57" s="121">
        <v>41897</v>
      </c>
      <c r="F57" s="121">
        <v>0</v>
      </c>
      <c r="G57" s="121">
        <f t="shared" si="2"/>
        <v>7912</v>
      </c>
      <c r="H57" s="121">
        <v>7912</v>
      </c>
      <c r="I57" s="121">
        <f t="shared" si="3"/>
        <v>33985</v>
      </c>
      <c r="J57">
        <v>1293</v>
      </c>
    </row>
    <row r="58" spans="1:10" ht="13.5">
      <c r="A58">
        <v>15</v>
      </c>
      <c r="B58">
        <v>9</v>
      </c>
      <c r="C58">
        <v>5</v>
      </c>
      <c r="D58" t="s">
        <v>101</v>
      </c>
      <c r="E58" s="121">
        <v>88134</v>
      </c>
      <c r="F58" s="121">
        <v>1235</v>
      </c>
      <c r="G58" s="121">
        <f t="shared" si="2"/>
        <v>4794</v>
      </c>
      <c r="H58" s="121">
        <v>6029</v>
      </c>
      <c r="I58" s="121">
        <f t="shared" si="3"/>
        <v>82105</v>
      </c>
      <c r="J58">
        <v>638</v>
      </c>
    </row>
    <row r="59" spans="1:10" ht="13.5">
      <c r="A59">
        <v>87</v>
      </c>
      <c r="B59">
        <v>9</v>
      </c>
      <c r="C59">
        <v>6</v>
      </c>
      <c r="D59" t="s">
        <v>154</v>
      </c>
      <c r="E59" s="121">
        <v>48216</v>
      </c>
      <c r="F59" s="121">
        <v>5763</v>
      </c>
      <c r="G59" s="121">
        <f t="shared" si="2"/>
        <v>18954</v>
      </c>
      <c r="H59" s="121">
        <v>24717</v>
      </c>
      <c r="I59" s="121">
        <f t="shared" si="3"/>
        <v>23499</v>
      </c>
      <c r="J59">
        <v>272</v>
      </c>
    </row>
    <row r="60" spans="1:10" ht="13.5">
      <c r="A60">
        <v>81</v>
      </c>
      <c r="B60">
        <v>9</v>
      </c>
      <c r="C60">
        <v>7</v>
      </c>
      <c r="D60" t="s">
        <v>150</v>
      </c>
      <c r="E60" s="121">
        <v>222220</v>
      </c>
      <c r="F60" s="121">
        <v>1321</v>
      </c>
      <c r="G60" s="121">
        <f t="shared" si="2"/>
        <v>131927</v>
      </c>
      <c r="H60" s="121">
        <v>133248</v>
      </c>
      <c r="I60" s="121">
        <f t="shared" si="3"/>
        <v>88972</v>
      </c>
      <c r="J60">
        <v>984</v>
      </c>
    </row>
    <row r="61" spans="1:10" ht="13.5">
      <c r="A61">
        <v>54</v>
      </c>
      <c r="B61">
        <v>9</v>
      </c>
      <c r="C61">
        <v>8</v>
      </c>
      <c r="D61" t="s">
        <v>197</v>
      </c>
      <c r="E61" s="121">
        <v>154536</v>
      </c>
      <c r="F61" s="121">
        <v>11596</v>
      </c>
      <c r="G61" s="121">
        <f t="shared" si="2"/>
        <v>109824</v>
      </c>
      <c r="H61" s="121">
        <v>121420</v>
      </c>
      <c r="I61" s="121">
        <f t="shared" si="3"/>
        <v>33116</v>
      </c>
      <c r="J61">
        <v>154</v>
      </c>
    </row>
    <row r="62" spans="1:10" ht="13.5">
      <c r="A62">
        <v>75</v>
      </c>
      <c r="B62">
        <v>9</v>
      </c>
      <c r="C62">
        <v>9</v>
      </c>
      <c r="D62" t="s">
        <v>203</v>
      </c>
      <c r="E62" s="121">
        <v>85559</v>
      </c>
      <c r="F62" s="121">
        <v>90</v>
      </c>
      <c r="G62" s="121">
        <f t="shared" si="2"/>
        <v>25155</v>
      </c>
      <c r="H62" s="121">
        <v>25245</v>
      </c>
      <c r="I62" s="121">
        <f t="shared" si="3"/>
        <v>60314</v>
      </c>
      <c r="J62">
        <v>207</v>
      </c>
    </row>
    <row r="63" spans="1:10" ht="13.5">
      <c r="A63">
        <v>2</v>
      </c>
      <c r="B63">
        <v>10</v>
      </c>
      <c r="C63">
        <v>1</v>
      </c>
      <c r="D63" t="s">
        <v>92</v>
      </c>
      <c r="E63" s="121">
        <v>252207</v>
      </c>
      <c r="F63" s="121">
        <v>8375</v>
      </c>
      <c r="G63" s="121">
        <f t="shared" si="2"/>
        <v>166002</v>
      </c>
      <c r="H63" s="121">
        <v>174377</v>
      </c>
      <c r="I63" s="121">
        <f t="shared" si="3"/>
        <v>77830</v>
      </c>
      <c r="J63">
        <v>444</v>
      </c>
    </row>
    <row r="64" spans="1:10" ht="13.5">
      <c r="A64">
        <v>69</v>
      </c>
      <c r="B64">
        <v>10</v>
      </c>
      <c r="C64">
        <v>2</v>
      </c>
      <c r="D64" t="s">
        <v>201</v>
      </c>
      <c r="E64" s="121">
        <v>59602</v>
      </c>
      <c r="F64" s="121">
        <v>0</v>
      </c>
      <c r="G64" s="121">
        <f t="shared" si="2"/>
        <v>18797</v>
      </c>
      <c r="H64" s="121">
        <v>18797</v>
      </c>
      <c r="I64" s="121">
        <f t="shared" si="3"/>
        <v>40805</v>
      </c>
      <c r="J64">
        <v>0</v>
      </c>
    </row>
    <row r="65" spans="1:10" ht="13.5">
      <c r="A65">
        <v>27</v>
      </c>
      <c r="B65">
        <v>10</v>
      </c>
      <c r="C65">
        <v>3</v>
      </c>
      <c r="D65" t="s">
        <v>110</v>
      </c>
      <c r="E65" s="121">
        <v>214684</v>
      </c>
      <c r="F65" s="121">
        <v>1442</v>
      </c>
      <c r="G65" s="121">
        <f t="shared" si="2"/>
        <v>106838</v>
      </c>
      <c r="H65" s="121">
        <v>108280</v>
      </c>
      <c r="I65" s="121">
        <f t="shared" si="3"/>
        <v>106404</v>
      </c>
      <c r="J65">
        <v>1046</v>
      </c>
    </row>
    <row r="66" spans="1:10" ht="13.5">
      <c r="A66">
        <v>21</v>
      </c>
      <c r="B66">
        <v>10</v>
      </c>
      <c r="C66">
        <v>4</v>
      </c>
      <c r="D66" t="s">
        <v>105</v>
      </c>
      <c r="E66" s="121">
        <v>104246</v>
      </c>
      <c r="F66" s="121">
        <v>5932</v>
      </c>
      <c r="G66" s="121">
        <f t="shared" si="2"/>
        <v>0</v>
      </c>
      <c r="H66" s="121">
        <v>5932</v>
      </c>
      <c r="I66" s="121">
        <f t="shared" si="3"/>
        <v>98314</v>
      </c>
      <c r="J66">
        <v>193</v>
      </c>
    </row>
    <row r="67" spans="1:10" ht="13.5">
      <c r="A67">
        <v>40</v>
      </c>
      <c r="B67">
        <v>10</v>
      </c>
      <c r="C67">
        <v>5</v>
      </c>
      <c r="D67" t="s">
        <v>118</v>
      </c>
      <c r="E67" s="121">
        <v>55435</v>
      </c>
      <c r="F67" s="121">
        <v>55</v>
      </c>
      <c r="G67" s="121">
        <f t="shared" si="2"/>
        <v>0</v>
      </c>
      <c r="H67" s="121">
        <v>55</v>
      </c>
      <c r="I67" s="121">
        <f t="shared" si="3"/>
        <v>55380</v>
      </c>
      <c r="J67">
        <v>0</v>
      </c>
    </row>
    <row r="68" spans="1:10" ht="13.5">
      <c r="A68">
        <v>23</v>
      </c>
      <c r="B68">
        <v>10</v>
      </c>
      <c r="C68">
        <v>6</v>
      </c>
      <c r="D68" t="s">
        <v>107</v>
      </c>
      <c r="E68" s="121">
        <v>33197</v>
      </c>
      <c r="F68" s="121">
        <v>2900</v>
      </c>
      <c r="G68" s="121">
        <f>H68-F68</f>
        <v>26359</v>
      </c>
      <c r="H68" s="121">
        <v>29259</v>
      </c>
      <c r="I68" s="121">
        <f>E68-H68</f>
        <v>3938</v>
      </c>
      <c r="J68">
        <v>0</v>
      </c>
    </row>
    <row r="69" ht="13.5">
      <c r="J69">
        <v>0</v>
      </c>
    </row>
    <row r="70" ht="13.5">
      <c r="J70">
        <v>0</v>
      </c>
    </row>
    <row r="71" ht="13.5">
      <c r="J71">
        <v>0</v>
      </c>
    </row>
    <row r="72" ht="13.5">
      <c r="J72">
        <v>0</v>
      </c>
    </row>
  </sheetData>
  <sheetProtection/>
  <autoFilter ref="A3:J3">
    <sortState ref="A4:J72">
      <sortCondition sortBy="value" ref="B4:B72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Administrator</cp:lastModifiedBy>
  <cp:lastPrinted>2016-06-10T00:49:34Z</cp:lastPrinted>
  <dcterms:created xsi:type="dcterms:W3CDTF">2007-04-27T04:46:25Z</dcterms:created>
  <dcterms:modified xsi:type="dcterms:W3CDTF">2016-06-10T00:53:49Z</dcterms:modified>
  <cp:category/>
  <cp:version/>
  <cp:contentType/>
  <cp:contentStatus/>
</cp:coreProperties>
</file>