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506" windowWidth="10260" windowHeight="8025" activeTab="0"/>
  </bookViews>
  <sheets>
    <sheet name="23" sheetId="1" r:id="rId1"/>
    <sheet name="データ" sheetId="2" state="hidden" r:id="rId2"/>
  </sheets>
  <definedNames>
    <definedName name="_xlnm._FilterDatabase" localSheetId="1" hidden="1">'データ'!$A$4:$Y$89</definedName>
    <definedName name="_xlnm.Print_Area" localSheetId="0">'23'!$A$1:$R$92</definedName>
    <definedName name="_xlnm.Print_Titles" localSheetId="0">'23'!$2:$5</definedName>
  </definedNames>
  <calcPr fullCalcOnLoad="1"/>
</workbook>
</file>

<file path=xl/sharedStrings.xml><?xml version="1.0" encoding="utf-8"?>
<sst xmlns="http://schemas.openxmlformats.org/spreadsheetml/2006/main" count="219" uniqueCount="177">
  <si>
    <t>番号</t>
  </si>
  <si>
    <t>事業体名</t>
  </si>
  <si>
    <t>長野市</t>
  </si>
  <si>
    <t>中野市</t>
  </si>
  <si>
    <t>上田市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</si>
  <si>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</si>
  <si>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</si>
  <si>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</si>
  <si>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</si>
  <si>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</si>
  <si>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</si>
  <si>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</si>
  <si>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</si>
  <si>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</si>
  <si>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</si>
  <si>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</si>
  <si>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</si>
  <si>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</si>
  <si>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</si>
  <si>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</si>
  <si>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</si>
  <si>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</si>
  <si>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</si>
  <si>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</si>
  <si>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小海町</t>
  </si>
  <si>
    <t>上田市（丸子地区）</t>
  </si>
  <si>
    <t>茅野市</t>
  </si>
  <si>
    <t>塩尻市</t>
  </si>
  <si>
    <t>立科町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</si>
  <si>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</si>
  <si>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</si>
  <si>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</si>
  <si>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</si>
  <si>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</si>
  <si>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</si>
  <si>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</si>
  <si>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</si>
  <si>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</si>
  <si>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</si>
  <si>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</si>
  <si>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</si>
  <si>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</si>
  <si>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</si>
  <si>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</si>
  <si>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</si>
  <si>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</si>
  <si>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</si>
  <si>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</si>
  <si>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</si>
  <si>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</si>
  <si>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</si>
  <si>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</si>
  <si>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</si>
  <si>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</si>
  <si>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</si>
  <si>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</si>
  <si>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</si>
  <si>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</si>
  <si>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</si>
  <si>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</si>
  <si>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</si>
  <si>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</si>
  <si>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</si>
  <si>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</si>
  <si>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</si>
  <si>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割合（%）</t>
  </si>
  <si>
    <t>数（塔）</t>
  </si>
  <si>
    <t>上小</t>
  </si>
  <si>
    <t>上伊那</t>
  </si>
  <si>
    <t>下伊那</t>
  </si>
  <si>
    <t>北安曇</t>
  </si>
  <si>
    <t>１５．浄水量及び配水池容量等（上水道）</t>
  </si>
  <si>
    <t>配水池</t>
  </si>
  <si>
    <t>消毒のみ</t>
  </si>
  <si>
    <t>緩速ろ過</t>
  </si>
  <si>
    <t>急速ろ過</t>
  </si>
  <si>
    <t>膜ろ過</t>
  </si>
  <si>
    <t>うち高度浄水処理等</t>
  </si>
  <si>
    <t>配水池</t>
  </si>
  <si>
    <t>配水塔</t>
  </si>
  <si>
    <t>量（千m3）</t>
  </si>
  <si>
    <t>数（池）</t>
  </si>
  <si>
    <t>有効容量(m3)</t>
  </si>
  <si>
    <t>地方
事務所</t>
  </si>
  <si>
    <t>長野市</t>
  </si>
  <si>
    <t>中野市</t>
  </si>
  <si>
    <t>上田市</t>
  </si>
  <si>
    <t>松本市(松本地区)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</si>
  <si>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</si>
  <si>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</si>
  <si>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</si>
  <si>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</si>
  <si>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</si>
  <si>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</si>
  <si>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</si>
  <si>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</si>
  <si>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</si>
  <si>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</si>
  <si>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</si>
  <si>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</si>
  <si>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</si>
  <si>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</si>
  <si>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</si>
  <si>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</si>
  <si>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</si>
  <si>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</si>
  <si>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</si>
  <si>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</si>
  <si>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</si>
  <si>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</si>
  <si>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</si>
  <si>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</si>
  <si>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松本市(梓川地区)</t>
  </si>
  <si>
    <t>小海町</t>
  </si>
  <si>
    <t>上田市（丸子地区）</t>
  </si>
  <si>
    <t>茅野市</t>
  </si>
  <si>
    <t>塩尻市</t>
  </si>
  <si>
    <t>松本市(四賀地区)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</si>
  <si>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</si>
  <si>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</si>
  <si>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</si>
  <si>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</si>
  <si>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</si>
  <si>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</si>
  <si>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</si>
  <si>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</si>
  <si>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</si>
  <si>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</si>
  <si>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</si>
  <si>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</si>
  <si>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</si>
  <si>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</si>
  <si>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</si>
  <si>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</si>
  <si>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東洋観光事業（株）</t>
  </si>
  <si>
    <t>伊那市（高遠町地区）</t>
  </si>
  <si>
    <t>安曇野市（堀金地区）</t>
  </si>
  <si>
    <t>松川村</t>
  </si>
  <si>
    <t>飯綱町（三水地区）</t>
  </si>
  <si>
    <t>高森町</t>
  </si>
  <si>
    <t>（株）蓼科ビレッジ</t>
  </si>
  <si>
    <t>（株）三井の森</t>
  </si>
  <si>
    <t>東急不動産（株）</t>
  </si>
  <si>
    <t>信濃町</t>
  </si>
  <si>
    <t>松川町</t>
  </si>
  <si>
    <t>鹿島リゾート（株）</t>
  </si>
  <si>
    <t>（株）八ヶ岳高原ロッジ</t>
  </si>
  <si>
    <t>高山村</t>
  </si>
  <si>
    <t>中川村</t>
  </si>
  <si>
    <t>３－１　浄水量
２－２　配水池容量</t>
  </si>
  <si>
    <t>年間浄水量（千m3）</t>
  </si>
  <si>
    <t>配水池</t>
  </si>
  <si>
    <t>消毒のみ</t>
  </si>
  <si>
    <t>緩速ろ過</t>
  </si>
  <si>
    <t>急速ろ過</t>
  </si>
  <si>
    <t>膜ろ過</t>
  </si>
  <si>
    <t>有効容量(m3)</t>
  </si>
  <si>
    <t>番
号</t>
  </si>
  <si>
    <t>地
事</t>
  </si>
  <si>
    <t>順
番</t>
  </si>
  <si>
    <t>kei</t>
  </si>
  <si>
    <t>南箕輪村</t>
  </si>
  <si>
    <r>
      <t>有効容量(m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</si>
  <si>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浄水量
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</si>
  <si>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処理量
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</si>
  <si>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年間浄水量（千m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</si>
  <si>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全県</t>
  </si>
  <si>
    <t>松本市（松本）</t>
  </si>
  <si>
    <t>松本市（梓川）</t>
  </si>
  <si>
    <t>松本市（四賀）</t>
  </si>
  <si>
    <t>松本市（波田）</t>
  </si>
  <si>
    <t>安曇野市（三郷）</t>
  </si>
  <si>
    <t>安曇野市（穂高）</t>
  </si>
  <si>
    <t>安曇野市（豊科）</t>
  </si>
  <si>
    <t>安曇野市（明科）</t>
  </si>
  <si>
    <t>安曇野市（堀金）</t>
  </si>
  <si>
    <t>山形村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</si>
</sst>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176" fontId="1" fillId="0" borderId="0" xfId="48" applyNumberFormat="1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176" fontId="1" fillId="33" borderId="10" xfId="48" applyNumberFormat="1" applyFont="1" applyFill="1" applyBorder="1" applyAlignment="1" applyProtection="1">
      <alignment horizontal="center" vertical="center" wrapText="1"/>
      <protection/>
    </xf>
    <xf numFmtId="38" fontId="1" fillId="0" borderId="0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176" fontId="1" fillId="33" borderId="10" xfId="48" applyNumberFormat="1" applyFont="1" applyFill="1" applyBorder="1" applyAlignment="1" applyProtection="1">
      <alignment vertical="center"/>
      <protection/>
    </xf>
    <xf numFmtId="176" fontId="1" fillId="0" borderId="0" xfId="48" applyNumberFormat="1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5" fillId="33" borderId="10" xfId="48" applyFont="1" applyFill="1" applyBorder="1" applyAlignment="1" applyProtection="1">
      <alignment horizontal="center" vertical="center" wrapText="1"/>
      <protection/>
    </xf>
    <xf numFmtId="176" fontId="5" fillId="33" borderId="10" xfId="48" applyNumberFormat="1" applyFont="1" applyFill="1" applyBorder="1" applyAlignment="1" applyProtection="1">
      <alignment horizontal="center" vertical="center" wrapText="1"/>
      <protection/>
    </xf>
    <xf numFmtId="38" fontId="6" fillId="34" borderId="0" xfId="48" applyFont="1" applyFill="1" applyAlignment="1">
      <alignment horizontal="center" vertical="center" wrapText="1"/>
    </xf>
    <xf numFmtId="38" fontId="6" fillId="34" borderId="0" xfId="48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38" fontId="0" fillId="0" borderId="0" xfId="48" applyFill="1" applyAlignment="1">
      <alignment vertical="center"/>
    </xf>
    <xf numFmtId="176" fontId="7" fillId="0" borderId="0" xfId="48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Alignment="1">
      <alignment vertical="center"/>
    </xf>
    <xf numFmtId="38" fontId="0" fillId="0" borderId="0" xfId="48" applyFont="1" applyFill="1" applyAlignment="1">
      <alignment vertical="center"/>
    </xf>
    <xf numFmtId="38" fontId="6" fillId="35" borderId="0" xfId="48" applyFont="1" applyFill="1" applyAlignment="1">
      <alignment vertical="center"/>
    </xf>
    <xf numFmtId="38" fontId="6" fillId="35" borderId="0" xfId="48" applyFont="1" applyFill="1" applyAlignment="1">
      <alignment horizontal="center" vertical="center"/>
    </xf>
    <xf numFmtId="0" fontId="7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38" fontId="7" fillId="35" borderId="0" xfId="48" applyFont="1" applyFill="1" applyAlignment="1">
      <alignment vertical="center"/>
    </xf>
    <xf numFmtId="0" fontId="7" fillId="0" borderId="0" xfId="0" applyFont="1" applyAlignment="1">
      <alignment vertical="center"/>
    </xf>
    <xf numFmtId="38" fontId="1" fillId="36" borderId="11" xfId="48" applyFont="1" applyFill="1" applyBorder="1" applyAlignment="1" applyProtection="1">
      <alignment vertical="center"/>
      <protection/>
    </xf>
    <xf numFmtId="38" fontId="1" fillId="36" borderId="12" xfId="48" applyFont="1" applyFill="1" applyBorder="1" applyAlignment="1" applyProtection="1">
      <alignment vertical="center"/>
      <protection/>
    </xf>
    <xf numFmtId="38" fontId="1" fillId="36" borderId="13" xfId="48" applyFont="1" applyFill="1" applyBorder="1" applyAlignment="1" applyProtection="1">
      <alignment vertical="center"/>
      <protection/>
    </xf>
    <xf numFmtId="38" fontId="1" fillId="36" borderId="14" xfId="48" applyFont="1" applyFill="1" applyBorder="1" applyAlignment="1" applyProtection="1">
      <alignment vertical="center"/>
      <protection/>
    </xf>
    <xf numFmtId="38" fontId="1" fillId="33" borderId="15" xfId="48" applyFont="1" applyFill="1" applyBorder="1" applyAlignment="1" applyProtection="1">
      <alignment vertical="center"/>
      <protection/>
    </xf>
    <xf numFmtId="38" fontId="1" fillId="33" borderId="16" xfId="48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176" fontId="1" fillId="36" borderId="17" xfId="48" applyNumberFormat="1" applyFont="1" applyFill="1" applyBorder="1" applyAlignment="1" applyProtection="1">
      <alignment vertical="center"/>
      <protection/>
    </xf>
    <xf numFmtId="38" fontId="1" fillId="36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6" borderId="21" xfId="48" applyFont="1" applyFill="1" applyBorder="1" applyAlignment="1" applyProtection="1">
      <alignment vertical="center"/>
      <protection/>
    </xf>
    <xf numFmtId="176" fontId="1" fillId="36" borderId="21" xfId="48" applyNumberFormat="1" applyFont="1" applyFill="1" applyBorder="1" applyAlignment="1" applyProtection="1">
      <alignment vertical="center"/>
      <protection/>
    </xf>
    <xf numFmtId="38" fontId="1" fillId="36" borderId="21" xfId="48" applyNumberFormat="1" applyFont="1" applyFill="1" applyBorder="1" applyAlignment="1" applyProtection="1">
      <alignment vertical="center"/>
      <protection/>
    </xf>
    <xf numFmtId="176" fontId="1" fillId="36" borderId="20" xfId="48" applyNumberFormat="1" applyFont="1" applyFill="1" applyBorder="1" applyAlignment="1" applyProtection="1">
      <alignment vertical="center"/>
      <protection/>
    </xf>
    <xf numFmtId="38" fontId="1" fillId="36" borderId="20" xfId="48" applyNumberFormat="1" applyFont="1" applyFill="1" applyBorder="1" applyAlignment="1" applyProtection="1">
      <alignment vertical="center"/>
      <protection/>
    </xf>
    <xf numFmtId="38" fontId="1" fillId="36" borderId="22" xfId="48" applyFont="1" applyFill="1" applyBorder="1" applyAlignment="1" applyProtection="1">
      <alignment vertical="center"/>
      <protection/>
    </xf>
    <xf numFmtId="176" fontId="1" fillId="36" borderId="22" xfId="48" applyNumberFormat="1" applyFont="1" applyFill="1" applyBorder="1" applyAlignment="1" applyProtection="1">
      <alignment vertical="center"/>
      <protection/>
    </xf>
    <xf numFmtId="38" fontId="1" fillId="36" borderId="22" xfId="48" applyNumberFormat="1" applyFont="1" applyFill="1" applyBorder="1" applyAlignment="1" applyProtection="1">
      <alignment vertical="center"/>
      <protection/>
    </xf>
    <xf numFmtId="38" fontId="1" fillId="37" borderId="0" xfId="48" applyFont="1" applyFill="1" applyAlignment="1" applyProtection="1">
      <alignment horizontal="center" vertical="center"/>
      <protection/>
    </xf>
    <xf numFmtId="56" fontId="1" fillId="37" borderId="0" xfId="48" applyNumberFormat="1" applyFont="1" applyFill="1" applyAlignment="1" applyProtection="1">
      <alignment horizontal="center" vertical="center"/>
      <protection/>
    </xf>
    <xf numFmtId="38" fontId="1" fillId="37" borderId="23" xfId="48" applyFont="1" applyFill="1" applyBorder="1" applyAlignment="1" applyProtection="1">
      <alignment vertical="center"/>
      <protection/>
    </xf>
    <xf numFmtId="38" fontId="1" fillId="37" borderId="23" xfId="48" applyNumberFormat="1" applyFont="1" applyFill="1" applyBorder="1" applyAlignment="1" applyProtection="1">
      <alignment vertical="center"/>
      <protection/>
    </xf>
    <xf numFmtId="176" fontId="1" fillId="37" borderId="23" xfId="48" applyNumberFormat="1" applyFont="1" applyFill="1" applyBorder="1" applyAlignment="1" applyProtection="1">
      <alignment vertical="center"/>
      <protection/>
    </xf>
    <xf numFmtId="38" fontId="1" fillId="37" borderId="24" xfId="48" applyFont="1" applyFill="1" applyBorder="1" applyAlignment="1" applyProtection="1">
      <alignment vertical="center"/>
      <protection/>
    </xf>
    <xf numFmtId="38" fontId="1" fillId="37" borderId="0" xfId="48" applyFont="1" applyFill="1" applyBorder="1" applyAlignment="1" applyProtection="1">
      <alignment vertical="center"/>
      <protection/>
    </xf>
    <xf numFmtId="38" fontId="1" fillId="37" borderId="25" xfId="48" applyFont="1" applyFill="1" applyBorder="1" applyAlignment="1" applyProtection="1">
      <alignment vertical="center"/>
      <protection/>
    </xf>
    <xf numFmtId="38" fontId="1" fillId="37" borderId="25" xfId="48" applyNumberFormat="1" applyFont="1" applyFill="1" applyBorder="1" applyAlignment="1" applyProtection="1">
      <alignment vertical="center"/>
      <protection/>
    </xf>
    <xf numFmtId="176" fontId="1" fillId="37" borderId="25" xfId="48" applyNumberFormat="1" applyFont="1" applyFill="1" applyBorder="1" applyAlignment="1" applyProtection="1">
      <alignment vertical="center"/>
      <protection/>
    </xf>
    <xf numFmtId="38" fontId="1" fillId="37" borderId="26" xfId="48" applyFont="1" applyFill="1" applyBorder="1" applyAlignment="1" applyProtection="1">
      <alignment vertical="center"/>
      <protection/>
    </xf>
    <xf numFmtId="38" fontId="1" fillId="37" borderId="26" xfId="48" applyNumberFormat="1" applyFont="1" applyFill="1" applyBorder="1" applyAlignment="1" applyProtection="1">
      <alignment vertical="center"/>
      <protection/>
    </xf>
    <xf numFmtId="176" fontId="1" fillId="37" borderId="26" xfId="48" applyNumberFormat="1" applyFont="1" applyFill="1" applyBorder="1" applyAlignment="1" applyProtection="1">
      <alignment vertical="center"/>
      <protection/>
    </xf>
    <xf numFmtId="38" fontId="1" fillId="37" borderId="27" xfId="48" applyFont="1" applyFill="1" applyBorder="1" applyAlignment="1">
      <alignment vertical="center"/>
    </xf>
    <xf numFmtId="38" fontId="1" fillId="37" borderId="28" xfId="48" applyFont="1" applyFill="1" applyBorder="1" applyAlignment="1" applyProtection="1">
      <alignment vertical="center"/>
      <protection/>
    </xf>
    <xf numFmtId="38" fontId="1" fillId="37" borderId="29" xfId="48" applyFont="1" applyFill="1" applyBorder="1" applyAlignment="1" applyProtection="1">
      <alignment vertical="center"/>
      <protection/>
    </xf>
    <xf numFmtId="176" fontId="1" fillId="37" borderId="29" xfId="48" applyNumberFormat="1" applyFont="1" applyFill="1" applyBorder="1" applyAlignment="1" applyProtection="1">
      <alignment vertical="center"/>
      <protection/>
    </xf>
    <xf numFmtId="38" fontId="1" fillId="37" borderId="10" xfId="48" applyFont="1" applyFill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4" fillId="35" borderId="0" xfId="48" applyFont="1" applyFill="1" applyAlignment="1">
      <alignment horizontal="center" vertical="center" wrapText="1"/>
    </xf>
    <xf numFmtId="38" fontId="4" fillId="35" borderId="0" xfId="48" applyFont="1" applyFill="1" applyAlignment="1">
      <alignment horizontal="center" vertical="center"/>
    </xf>
    <xf numFmtId="38" fontId="4" fillId="35" borderId="30" xfId="48" applyFont="1" applyFill="1" applyBorder="1" applyAlignment="1">
      <alignment horizontal="center" vertical="center"/>
    </xf>
    <xf numFmtId="38" fontId="1" fillId="33" borderId="31" xfId="48" applyFont="1" applyFill="1" applyBorder="1" applyAlignment="1" applyProtection="1">
      <alignment horizontal="center" vertical="center" wrapText="1"/>
      <protection/>
    </xf>
    <xf numFmtId="38" fontId="1" fillId="33" borderId="15" xfId="48" applyFont="1" applyFill="1" applyBorder="1" applyAlignment="1" applyProtection="1">
      <alignment horizontal="center" vertical="center" wrapText="1"/>
      <protection/>
    </xf>
    <xf numFmtId="38" fontId="1" fillId="33" borderId="16" xfId="48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view="pageBreakPreview" zoomScaleSheetLayoutView="100" zoomScalePageLayoutView="0" workbookViewId="0" topLeftCell="A1">
      <pane xSplit="3" ySplit="5" topLeftCell="D81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N92" sqref="N92"/>
    </sheetView>
  </sheetViews>
  <sheetFormatPr defaultColWidth="9.00390625" defaultRowHeight="13.5"/>
  <cols>
    <col min="1" max="1" width="5.625" style="3" customWidth="1"/>
    <col min="2" max="2" width="2.875" style="3" customWidth="1"/>
    <col min="3" max="3" width="15.125" style="3" customWidth="1"/>
    <col min="4" max="4" width="6.125" style="3" customWidth="1"/>
    <col min="5" max="5" width="4.125" style="2" customWidth="1"/>
    <col min="6" max="6" width="6.125" style="3" customWidth="1"/>
    <col min="7" max="7" width="4.125" style="2" customWidth="1"/>
    <col min="8" max="8" width="6.125" style="3" customWidth="1"/>
    <col min="9" max="9" width="4.125" style="2" customWidth="1"/>
    <col min="10" max="10" width="6.125" style="3" customWidth="1"/>
    <col min="11" max="11" width="4.125" style="2" customWidth="1"/>
    <col min="12" max="13" width="6.125" style="3" customWidth="1"/>
    <col min="14" max="14" width="4.25390625" style="3" customWidth="1"/>
    <col min="15" max="15" width="6.125" style="3" customWidth="1"/>
    <col min="16" max="16" width="4.125" style="3" customWidth="1"/>
    <col min="17" max="18" width="6.125" style="3" customWidth="1"/>
    <col min="19" max="16384" width="9.00390625" style="3" customWidth="1"/>
  </cols>
  <sheetData>
    <row r="1" spans="1:18" s="1" customFormat="1" ht="17.25">
      <c r="A1" s="1" t="s">
        <v>71</v>
      </c>
      <c r="E1" s="2"/>
      <c r="F1" s="3"/>
      <c r="G1" s="2"/>
      <c r="H1" s="3"/>
      <c r="I1" s="2"/>
      <c r="J1" s="3"/>
      <c r="K1" s="2"/>
      <c r="L1" s="3"/>
      <c r="M1" s="3"/>
      <c r="N1" s="3"/>
      <c r="O1" s="3"/>
      <c r="P1" s="3"/>
      <c r="Q1" s="3"/>
      <c r="R1" s="3"/>
    </row>
    <row r="2" spans="4:14" ht="13.5" customHeight="1">
      <c r="D2" s="51"/>
      <c r="N2" s="52"/>
    </row>
    <row r="3" spans="1:18" s="5" customFormat="1" ht="16.5" customHeight="1">
      <c r="A3" s="69" t="s">
        <v>83</v>
      </c>
      <c r="B3" s="69" t="s">
        <v>0</v>
      </c>
      <c r="C3" s="69" t="s">
        <v>1</v>
      </c>
      <c r="D3" s="70" t="s">
        <v>165</v>
      </c>
      <c r="E3" s="70"/>
      <c r="F3" s="70"/>
      <c r="G3" s="70"/>
      <c r="H3" s="70"/>
      <c r="I3" s="70"/>
      <c r="J3" s="70"/>
      <c r="K3" s="70"/>
      <c r="L3" s="70"/>
      <c r="M3" s="70"/>
      <c r="N3" s="70" t="s">
        <v>72</v>
      </c>
      <c r="O3" s="70"/>
      <c r="P3" s="70"/>
      <c r="Q3" s="70"/>
      <c r="R3" s="70"/>
    </row>
    <row r="4" spans="1:18" s="5" customFormat="1" ht="39.75" customHeight="1">
      <c r="A4" s="69"/>
      <c r="B4" s="69"/>
      <c r="C4" s="69"/>
      <c r="D4" s="69" t="s">
        <v>73</v>
      </c>
      <c r="E4" s="69"/>
      <c r="F4" s="69" t="s">
        <v>74</v>
      </c>
      <c r="G4" s="69"/>
      <c r="H4" s="69" t="s">
        <v>75</v>
      </c>
      <c r="I4" s="69"/>
      <c r="J4" s="69" t="s">
        <v>76</v>
      </c>
      <c r="K4" s="69"/>
      <c r="L4" s="4" t="s">
        <v>64</v>
      </c>
      <c r="M4" s="4" t="s">
        <v>77</v>
      </c>
      <c r="N4" s="69" t="s">
        <v>78</v>
      </c>
      <c r="O4" s="69"/>
      <c r="P4" s="69" t="s">
        <v>79</v>
      </c>
      <c r="Q4" s="69"/>
      <c r="R4" s="4" t="s">
        <v>64</v>
      </c>
    </row>
    <row r="5" spans="1:18" s="5" customFormat="1" ht="39.75" customHeight="1">
      <c r="A5" s="69"/>
      <c r="B5" s="69"/>
      <c r="C5" s="69"/>
      <c r="D5" s="4" t="s">
        <v>163</v>
      </c>
      <c r="E5" s="6" t="s">
        <v>65</v>
      </c>
      <c r="F5" s="4" t="s">
        <v>163</v>
      </c>
      <c r="G5" s="6" t="s">
        <v>65</v>
      </c>
      <c r="H5" s="4" t="s">
        <v>163</v>
      </c>
      <c r="I5" s="6" t="s">
        <v>65</v>
      </c>
      <c r="J5" s="4" t="s">
        <v>163</v>
      </c>
      <c r="K5" s="6" t="s">
        <v>65</v>
      </c>
      <c r="L5" s="4" t="s">
        <v>163</v>
      </c>
      <c r="M5" s="4" t="s">
        <v>164</v>
      </c>
      <c r="N5" s="4" t="s">
        <v>81</v>
      </c>
      <c r="O5" s="4" t="s">
        <v>162</v>
      </c>
      <c r="P5" s="4" t="s">
        <v>66</v>
      </c>
      <c r="Q5" s="4" t="s">
        <v>162</v>
      </c>
      <c r="R5" s="4" t="s">
        <v>162</v>
      </c>
    </row>
    <row r="6" spans="1:18" s="57" customFormat="1" ht="13.5" customHeight="1">
      <c r="A6" s="68" t="s">
        <v>58</v>
      </c>
      <c r="B6" s="53">
        <v>6</v>
      </c>
      <c r="C6" s="53" t="s">
        <v>6</v>
      </c>
      <c r="D6" s="53">
        <v>5825</v>
      </c>
      <c r="E6" s="54">
        <v>100</v>
      </c>
      <c r="F6" s="53">
        <v>0</v>
      </c>
      <c r="G6" s="55">
        <v>0</v>
      </c>
      <c r="H6" s="53">
        <v>0</v>
      </c>
      <c r="I6" s="55">
        <v>0</v>
      </c>
      <c r="J6" s="53">
        <v>0</v>
      </c>
      <c r="K6" s="55">
        <v>0</v>
      </c>
      <c r="L6" s="56">
        <v>5825</v>
      </c>
      <c r="M6" s="53">
        <v>0</v>
      </c>
      <c r="N6" s="53">
        <v>35</v>
      </c>
      <c r="O6" s="53">
        <v>19045</v>
      </c>
      <c r="P6" s="53">
        <v>0</v>
      </c>
      <c r="Q6" s="53">
        <v>0</v>
      </c>
      <c r="R6" s="53">
        <v>19045</v>
      </c>
    </row>
    <row r="7" spans="1:18" s="57" customFormat="1" ht="13.5" customHeight="1">
      <c r="A7" s="68"/>
      <c r="B7" s="58">
        <v>42</v>
      </c>
      <c r="C7" s="58" t="s">
        <v>24</v>
      </c>
      <c r="D7" s="58">
        <v>708</v>
      </c>
      <c r="E7" s="59">
        <v>100</v>
      </c>
      <c r="F7" s="58">
        <v>0</v>
      </c>
      <c r="G7" s="60">
        <v>0</v>
      </c>
      <c r="H7" s="58">
        <v>0</v>
      </c>
      <c r="I7" s="60">
        <v>0</v>
      </c>
      <c r="J7" s="58">
        <v>0</v>
      </c>
      <c r="K7" s="60">
        <v>0</v>
      </c>
      <c r="L7" s="58">
        <v>708</v>
      </c>
      <c r="M7" s="58">
        <v>0</v>
      </c>
      <c r="N7" s="58">
        <v>15</v>
      </c>
      <c r="O7" s="58">
        <v>4158</v>
      </c>
      <c r="P7" s="58">
        <v>0</v>
      </c>
      <c r="Q7" s="58">
        <v>0</v>
      </c>
      <c r="R7" s="58">
        <v>4158</v>
      </c>
    </row>
    <row r="8" spans="1:18" s="57" customFormat="1" ht="13.5" customHeight="1">
      <c r="A8" s="68"/>
      <c r="B8" s="58">
        <v>13</v>
      </c>
      <c r="C8" s="58" t="s">
        <v>9</v>
      </c>
      <c r="D8" s="58">
        <v>3771</v>
      </c>
      <c r="E8" s="60">
        <v>78.7</v>
      </c>
      <c r="F8" s="58">
        <v>759</v>
      </c>
      <c r="G8" s="60">
        <v>15.8</v>
      </c>
      <c r="H8" s="58">
        <v>259</v>
      </c>
      <c r="I8" s="60">
        <v>5.4</v>
      </c>
      <c r="J8" s="58">
        <v>0</v>
      </c>
      <c r="K8" s="60">
        <v>0</v>
      </c>
      <c r="L8" s="58">
        <v>4789</v>
      </c>
      <c r="M8" s="58">
        <v>0</v>
      </c>
      <c r="N8" s="58">
        <v>12</v>
      </c>
      <c r="O8" s="58">
        <v>10552</v>
      </c>
      <c r="P8" s="58">
        <v>0</v>
      </c>
      <c r="Q8" s="58">
        <v>0</v>
      </c>
      <c r="R8" s="58">
        <v>10552</v>
      </c>
    </row>
    <row r="9" spans="1:18" s="57" customFormat="1" ht="13.5" customHeight="1">
      <c r="A9" s="68"/>
      <c r="B9" s="58">
        <v>50</v>
      </c>
      <c r="C9" s="58" t="s">
        <v>28</v>
      </c>
      <c r="D9" s="58">
        <v>1777</v>
      </c>
      <c r="E9" s="59">
        <v>100</v>
      </c>
      <c r="F9" s="58">
        <v>0</v>
      </c>
      <c r="G9" s="60">
        <v>0</v>
      </c>
      <c r="H9" s="58">
        <v>0</v>
      </c>
      <c r="I9" s="60">
        <v>0</v>
      </c>
      <c r="J9" s="58">
        <v>0</v>
      </c>
      <c r="K9" s="60">
        <v>0</v>
      </c>
      <c r="L9" s="58">
        <v>1777</v>
      </c>
      <c r="M9" s="58">
        <v>0</v>
      </c>
      <c r="N9" s="58">
        <v>5</v>
      </c>
      <c r="O9" s="58">
        <v>3782</v>
      </c>
      <c r="P9" s="58">
        <v>0</v>
      </c>
      <c r="Q9" s="58">
        <v>0</v>
      </c>
      <c r="R9" s="58">
        <v>3782</v>
      </c>
    </row>
    <row r="10" spans="1:18" s="57" customFormat="1" ht="13.5" customHeight="1">
      <c r="A10" s="68"/>
      <c r="B10" s="58">
        <v>37</v>
      </c>
      <c r="C10" s="58" t="s">
        <v>22</v>
      </c>
      <c r="D10" s="58">
        <v>12754</v>
      </c>
      <c r="E10" s="60">
        <v>97.9</v>
      </c>
      <c r="F10" s="58">
        <v>0</v>
      </c>
      <c r="G10" s="60">
        <v>0</v>
      </c>
      <c r="H10" s="58">
        <v>273</v>
      </c>
      <c r="I10" s="60">
        <v>2.1</v>
      </c>
      <c r="J10" s="58">
        <v>0</v>
      </c>
      <c r="K10" s="60">
        <v>0</v>
      </c>
      <c r="L10" s="58">
        <v>13027</v>
      </c>
      <c r="M10" s="58">
        <v>0</v>
      </c>
      <c r="N10" s="58">
        <v>56</v>
      </c>
      <c r="O10" s="58">
        <v>33091</v>
      </c>
      <c r="P10" s="58">
        <v>0</v>
      </c>
      <c r="Q10" s="58">
        <v>0</v>
      </c>
      <c r="R10" s="58">
        <v>33091</v>
      </c>
    </row>
    <row r="11" spans="1:18" s="57" customFormat="1" ht="13.5" customHeight="1" thickBot="1">
      <c r="A11" s="68"/>
      <c r="B11" s="61">
        <v>86</v>
      </c>
      <c r="C11" s="61" t="s">
        <v>55</v>
      </c>
      <c r="D11" s="61">
        <v>856</v>
      </c>
      <c r="E11" s="62">
        <v>100</v>
      </c>
      <c r="F11" s="61">
        <v>0</v>
      </c>
      <c r="G11" s="63">
        <v>0</v>
      </c>
      <c r="H11" s="61">
        <v>0</v>
      </c>
      <c r="I11" s="63">
        <v>0</v>
      </c>
      <c r="J11" s="61">
        <v>0</v>
      </c>
      <c r="K11" s="63">
        <v>0</v>
      </c>
      <c r="L11" s="58">
        <v>856</v>
      </c>
      <c r="M11" s="61">
        <v>0</v>
      </c>
      <c r="N11" s="61">
        <v>5</v>
      </c>
      <c r="O11" s="61">
        <v>1588</v>
      </c>
      <c r="P11" s="61">
        <v>0</v>
      </c>
      <c r="Q11" s="61">
        <v>0</v>
      </c>
      <c r="R11" s="61">
        <v>1588</v>
      </c>
    </row>
    <row r="12" spans="1:18" s="7" customFormat="1" ht="13.5" customHeight="1" thickTop="1">
      <c r="A12" s="68"/>
      <c r="B12" s="32"/>
      <c r="C12" s="33" t="s">
        <v>64</v>
      </c>
      <c r="D12" s="42">
        <f>+SUM(D6:D11)</f>
        <v>25691</v>
      </c>
      <c r="E12" s="46">
        <f>+ROUND(D12/L12*100,1)</f>
        <v>95.2</v>
      </c>
      <c r="F12" s="42">
        <f>+SUM(F6:F11)</f>
        <v>759</v>
      </c>
      <c r="G12" s="46">
        <f>+ROUND(F12/L12*100,1)</f>
        <v>2.8</v>
      </c>
      <c r="H12" s="42">
        <f>+SUM(H6:H11)</f>
        <v>532</v>
      </c>
      <c r="I12" s="46">
        <f>+ROUND(H12/L12*100,1)</f>
        <v>2</v>
      </c>
      <c r="J12" s="42">
        <f>+SUM(J6:J11)</f>
        <v>0</v>
      </c>
      <c r="K12" s="47">
        <f>+ROUND(J12/L12*100,1)</f>
        <v>0</v>
      </c>
      <c r="L12" s="42">
        <f aca="true" t="shared" si="0" ref="L12:R12">+SUM(L6:L11)</f>
        <v>26982</v>
      </c>
      <c r="M12" s="42">
        <f t="shared" si="0"/>
        <v>0</v>
      </c>
      <c r="N12" s="42">
        <f t="shared" si="0"/>
        <v>128</v>
      </c>
      <c r="O12" s="42">
        <f t="shared" si="0"/>
        <v>72216</v>
      </c>
      <c r="P12" s="42">
        <f t="shared" si="0"/>
        <v>0</v>
      </c>
      <c r="Q12" s="42">
        <f t="shared" si="0"/>
        <v>0</v>
      </c>
      <c r="R12" s="42">
        <f t="shared" si="0"/>
        <v>72216</v>
      </c>
    </row>
    <row r="13" spans="1:18" s="7" customFormat="1" ht="13.5" customHeight="1">
      <c r="A13" s="68"/>
      <c r="B13" s="34"/>
      <c r="C13" s="35"/>
      <c r="D13" s="38"/>
      <c r="E13" s="39"/>
      <c r="F13" s="38"/>
      <c r="G13" s="39"/>
      <c r="H13" s="38"/>
      <c r="I13" s="39"/>
      <c r="J13" s="38"/>
      <c r="K13" s="39"/>
      <c r="L13" s="38"/>
      <c r="M13" s="38"/>
      <c r="N13" s="38"/>
      <c r="O13" s="38"/>
      <c r="P13" s="38"/>
      <c r="Q13" s="38"/>
      <c r="R13" s="38"/>
    </row>
    <row r="14" spans="1:18" s="57" customFormat="1" ht="13.5" customHeight="1">
      <c r="A14" s="68" t="s">
        <v>67</v>
      </c>
      <c r="B14" s="53">
        <v>3</v>
      </c>
      <c r="C14" s="53" t="s">
        <v>4</v>
      </c>
      <c r="D14" s="53">
        <v>0</v>
      </c>
      <c r="E14" s="55">
        <v>0</v>
      </c>
      <c r="F14" s="53">
        <v>12154</v>
      </c>
      <c r="G14" s="54">
        <v>100</v>
      </c>
      <c r="H14" s="53">
        <v>0</v>
      </c>
      <c r="I14" s="55">
        <v>0</v>
      </c>
      <c r="J14" s="53">
        <v>0</v>
      </c>
      <c r="K14" s="55">
        <v>0</v>
      </c>
      <c r="L14" s="56">
        <v>12154</v>
      </c>
      <c r="M14" s="53">
        <v>0</v>
      </c>
      <c r="N14" s="53">
        <v>35</v>
      </c>
      <c r="O14" s="53">
        <v>35190</v>
      </c>
      <c r="P14" s="53">
        <v>0</v>
      </c>
      <c r="Q14" s="53">
        <v>0</v>
      </c>
      <c r="R14" s="53">
        <v>35190</v>
      </c>
    </row>
    <row r="15" spans="1:18" s="57" customFormat="1" ht="13.5" customHeight="1">
      <c r="A15" s="68"/>
      <c r="B15" s="58">
        <v>44</v>
      </c>
      <c r="C15" s="58" t="s">
        <v>25</v>
      </c>
      <c r="D15" s="58">
        <v>0</v>
      </c>
      <c r="E15" s="60">
        <v>0</v>
      </c>
      <c r="F15" s="58">
        <v>1168</v>
      </c>
      <c r="G15" s="60">
        <v>31.7</v>
      </c>
      <c r="H15" s="64">
        <v>2522</v>
      </c>
      <c r="I15" s="60">
        <v>68.3</v>
      </c>
      <c r="J15" s="58">
        <v>0</v>
      </c>
      <c r="K15" s="60">
        <v>0</v>
      </c>
      <c r="L15" s="58">
        <v>3690</v>
      </c>
      <c r="M15" s="58">
        <v>0</v>
      </c>
      <c r="N15" s="58">
        <v>32</v>
      </c>
      <c r="O15" s="58">
        <v>8188</v>
      </c>
      <c r="P15" s="58">
        <v>0</v>
      </c>
      <c r="Q15" s="58">
        <v>0</v>
      </c>
      <c r="R15" s="58">
        <v>8188</v>
      </c>
    </row>
    <row r="16" spans="1:18" s="57" customFormat="1" ht="13.5" customHeight="1">
      <c r="A16" s="68"/>
      <c r="B16" s="58">
        <v>67</v>
      </c>
      <c r="C16" s="58" t="s">
        <v>41</v>
      </c>
      <c r="D16" s="58">
        <v>740</v>
      </c>
      <c r="E16" s="59">
        <v>100</v>
      </c>
      <c r="F16" s="58">
        <v>0</v>
      </c>
      <c r="G16" s="60">
        <v>0</v>
      </c>
      <c r="H16" s="58">
        <v>0</v>
      </c>
      <c r="I16" s="60">
        <v>0</v>
      </c>
      <c r="J16" s="58">
        <v>0</v>
      </c>
      <c r="K16" s="60">
        <v>0</v>
      </c>
      <c r="L16" s="58">
        <v>740</v>
      </c>
      <c r="M16" s="58">
        <v>0</v>
      </c>
      <c r="N16" s="58">
        <v>13</v>
      </c>
      <c r="O16" s="58">
        <v>3069</v>
      </c>
      <c r="P16" s="58">
        <v>0</v>
      </c>
      <c r="Q16" s="58">
        <v>0</v>
      </c>
      <c r="R16" s="58">
        <v>3069</v>
      </c>
    </row>
    <row r="17" spans="1:18" s="57" customFormat="1" ht="13.5" customHeight="1" thickBot="1">
      <c r="A17" s="68"/>
      <c r="B17" s="61">
        <v>53</v>
      </c>
      <c r="C17" s="61" t="s">
        <v>30</v>
      </c>
      <c r="D17" s="61">
        <v>2808</v>
      </c>
      <c r="E17" s="63">
        <v>81.4</v>
      </c>
      <c r="F17" s="61">
        <v>0</v>
      </c>
      <c r="G17" s="63">
        <v>0</v>
      </c>
      <c r="H17" s="61">
        <v>641</v>
      </c>
      <c r="I17" s="63">
        <v>18.6</v>
      </c>
      <c r="J17" s="61">
        <v>0</v>
      </c>
      <c r="K17" s="63">
        <v>0</v>
      </c>
      <c r="L17" s="65">
        <v>3449</v>
      </c>
      <c r="M17" s="61">
        <v>0</v>
      </c>
      <c r="N17" s="61">
        <v>28</v>
      </c>
      <c r="O17" s="61">
        <v>17637</v>
      </c>
      <c r="P17" s="61">
        <v>0</v>
      </c>
      <c r="Q17" s="61">
        <v>0</v>
      </c>
      <c r="R17" s="61">
        <v>17637</v>
      </c>
    </row>
    <row r="18" spans="1:18" s="7" customFormat="1" ht="13.5" customHeight="1" thickTop="1">
      <c r="A18" s="68"/>
      <c r="B18" s="32"/>
      <c r="C18" s="41" t="s">
        <v>64</v>
      </c>
      <c r="D18" s="43">
        <f>+SUM(D14:D17)</f>
        <v>3548</v>
      </c>
      <c r="E18" s="44">
        <f>+ROUND(D18/L18*100,1)</f>
        <v>17.7</v>
      </c>
      <c r="F18" s="43">
        <f>+SUM(F14:F17)</f>
        <v>13322</v>
      </c>
      <c r="G18" s="44">
        <f>+ROUND(F18/L18*100,1)</f>
        <v>66.5</v>
      </c>
      <c r="H18" s="43">
        <f>+SUM(H14:H17)</f>
        <v>3163</v>
      </c>
      <c r="I18" s="44">
        <f>+ROUND(H18/L18*100,1)</f>
        <v>15.8</v>
      </c>
      <c r="J18" s="43">
        <f>+SUM(J14:J17)</f>
        <v>0</v>
      </c>
      <c r="K18" s="45">
        <f>+ROUND(J18/L18*100,1)</f>
        <v>0</v>
      </c>
      <c r="L18" s="48">
        <f aca="true" t="shared" si="1" ref="L18:R18">+SUM(L14:L17)</f>
        <v>20033</v>
      </c>
      <c r="M18" s="43">
        <f t="shared" si="1"/>
        <v>0</v>
      </c>
      <c r="N18" s="43">
        <f t="shared" si="1"/>
        <v>108</v>
      </c>
      <c r="O18" s="43">
        <f t="shared" si="1"/>
        <v>64084</v>
      </c>
      <c r="P18" s="43">
        <f t="shared" si="1"/>
        <v>0</v>
      </c>
      <c r="Q18" s="43">
        <f t="shared" si="1"/>
        <v>0</v>
      </c>
      <c r="R18" s="43">
        <f t="shared" si="1"/>
        <v>64084</v>
      </c>
    </row>
    <row r="19" spans="1:18" s="7" customFormat="1" ht="13.5" customHeight="1">
      <c r="A19" s="68"/>
      <c r="B19" s="34"/>
      <c r="C19" s="35"/>
      <c r="D19" s="38"/>
      <c r="E19" s="39"/>
      <c r="F19" s="38"/>
      <c r="G19" s="39"/>
      <c r="H19" s="38"/>
      <c r="I19" s="39"/>
      <c r="J19" s="38"/>
      <c r="K19" s="39"/>
      <c r="L19" s="38"/>
      <c r="M19" s="38"/>
      <c r="N19" s="38"/>
      <c r="O19" s="38"/>
      <c r="P19" s="38"/>
      <c r="Q19" s="38"/>
      <c r="R19" s="38"/>
    </row>
    <row r="20" spans="1:18" s="57" customFormat="1" ht="13.5" customHeight="1">
      <c r="A20" s="68" t="s">
        <v>59</v>
      </c>
      <c r="B20" s="53">
        <v>14</v>
      </c>
      <c r="C20" s="53" t="s">
        <v>10</v>
      </c>
      <c r="D20" s="53">
        <v>5813</v>
      </c>
      <c r="E20" s="55">
        <v>84.4</v>
      </c>
      <c r="F20" s="53">
        <v>0</v>
      </c>
      <c r="G20" s="55">
        <v>0</v>
      </c>
      <c r="H20" s="53">
        <v>1076</v>
      </c>
      <c r="I20" s="55">
        <v>15.6</v>
      </c>
      <c r="J20" s="53">
        <v>0</v>
      </c>
      <c r="K20" s="55">
        <v>0</v>
      </c>
      <c r="L20" s="56">
        <v>6889</v>
      </c>
      <c r="M20" s="53">
        <v>3704</v>
      </c>
      <c r="N20" s="53">
        <v>19</v>
      </c>
      <c r="O20" s="53">
        <v>13497</v>
      </c>
      <c r="P20" s="53">
        <v>0</v>
      </c>
      <c r="Q20" s="53">
        <v>0</v>
      </c>
      <c r="R20" s="53">
        <v>13497</v>
      </c>
    </row>
    <row r="21" spans="1:18" s="57" customFormat="1" ht="13.5" customHeight="1">
      <c r="A21" s="68"/>
      <c r="B21" s="58">
        <v>5</v>
      </c>
      <c r="C21" s="58" t="s">
        <v>5</v>
      </c>
      <c r="D21" s="58">
        <v>9011</v>
      </c>
      <c r="E21" s="59">
        <v>100</v>
      </c>
      <c r="F21" s="58">
        <v>0</v>
      </c>
      <c r="G21" s="60">
        <v>0</v>
      </c>
      <c r="H21" s="58">
        <v>0</v>
      </c>
      <c r="I21" s="60">
        <v>0</v>
      </c>
      <c r="J21" s="58">
        <v>0</v>
      </c>
      <c r="K21" s="60">
        <v>0</v>
      </c>
      <c r="L21" s="58">
        <v>9011</v>
      </c>
      <c r="M21" s="58">
        <v>0</v>
      </c>
      <c r="N21" s="58">
        <v>14</v>
      </c>
      <c r="O21" s="58">
        <v>17638</v>
      </c>
      <c r="P21" s="58">
        <v>0</v>
      </c>
      <c r="Q21" s="58">
        <v>0</v>
      </c>
      <c r="R21" s="58">
        <v>17638</v>
      </c>
    </row>
    <row r="22" spans="1:18" s="57" customFormat="1" ht="13.5" customHeight="1">
      <c r="A22" s="68"/>
      <c r="B22" s="58">
        <v>45</v>
      </c>
      <c r="C22" s="58" t="s">
        <v>26</v>
      </c>
      <c r="D22" s="58">
        <v>8649</v>
      </c>
      <c r="E22" s="59">
        <v>100</v>
      </c>
      <c r="F22" s="58">
        <v>0</v>
      </c>
      <c r="G22" s="60">
        <v>0</v>
      </c>
      <c r="H22" s="58">
        <v>0</v>
      </c>
      <c r="I22" s="60">
        <v>0</v>
      </c>
      <c r="J22" s="58">
        <v>0</v>
      </c>
      <c r="K22" s="60">
        <v>0</v>
      </c>
      <c r="L22" s="58">
        <v>8649</v>
      </c>
      <c r="M22" s="58">
        <v>0</v>
      </c>
      <c r="N22" s="58">
        <v>42</v>
      </c>
      <c r="O22" s="58">
        <v>17242</v>
      </c>
      <c r="P22" s="58">
        <v>0</v>
      </c>
      <c r="Q22" s="58">
        <v>0</v>
      </c>
      <c r="R22" s="58">
        <v>17242</v>
      </c>
    </row>
    <row r="23" spans="1:18" s="57" customFormat="1" ht="13.5" customHeight="1">
      <c r="A23" s="68"/>
      <c r="B23" s="58">
        <v>55</v>
      </c>
      <c r="C23" s="58" t="s">
        <v>32</v>
      </c>
      <c r="D23" s="58">
        <v>312</v>
      </c>
      <c r="E23" s="59">
        <v>100</v>
      </c>
      <c r="F23" s="58">
        <v>0</v>
      </c>
      <c r="G23" s="60">
        <v>0</v>
      </c>
      <c r="H23" s="58">
        <v>0</v>
      </c>
      <c r="I23" s="60">
        <v>0</v>
      </c>
      <c r="J23" s="58">
        <v>0</v>
      </c>
      <c r="K23" s="60">
        <v>0</v>
      </c>
      <c r="L23" s="58">
        <v>312</v>
      </c>
      <c r="M23" s="58">
        <v>0</v>
      </c>
      <c r="N23" s="58">
        <v>9</v>
      </c>
      <c r="O23" s="58">
        <v>1463</v>
      </c>
      <c r="P23" s="58">
        <v>0</v>
      </c>
      <c r="Q23" s="58">
        <v>0</v>
      </c>
      <c r="R23" s="58">
        <v>1463</v>
      </c>
    </row>
    <row r="24" spans="1:18" s="57" customFormat="1" ht="13.5" customHeight="1">
      <c r="A24" s="68"/>
      <c r="B24" s="58">
        <v>65</v>
      </c>
      <c r="C24" s="58" t="s">
        <v>39</v>
      </c>
      <c r="D24" s="58">
        <v>228</v>
      </c>
      <c r="E24" s="59">
        <v>100</v>
      </c>
      <c r="F24" s="58">
        <v>0</v>
      </c>
      <c r="G24" s="60">
        <v>0</v>
      </c>
      <c r="H24" s="58">
        <v>0</v>
      </c>
      <c r="I24" s="60">
        <v>0</v>
      </c>
      <c r="J24" s="58">
        <v>0</v>
      </c>
      <c r="K24" s="60">
        <v>0</v>
      </c>
      <c r="L24" s="58">
        <v>228</v>
      </c>
      <c r="M24" s="58">
        <v>0</v>
      </c>
      <c r="N24" s="58">
        <v>7</v>
      </c>
      <c r="O24" s="58">
        <v>992</v>
      </c>
      <c r="P24" s="58">
        <v>0</v>
      </c>
      <c r="Q24" s="58">
        <v>0</v>
      </c>
      <c r="R24" s="58">
        <v>992</v>
      </c>
    </row>
    <row r="25" spans="1:18" s="57" customFormat="1" ht="13.5" customHeight="1">
      <c r="A25" s="68"/>
      <c r="B25" s="58">
        <v>17</v>
      </c>
      <c r="C25" s="58" t="s">
        <v>12</v>
      </c>
      <c r="D25" s="58">
        <v>1685</v>
      </c>
      <c r="E25" s="60">
        <v>35.3</v>
      </c>
      <c r="F25" s="58">
        <v>0</v>
      </c>
      <c r="G25" s="60">
        <v>0</v>
      </c>
      <c r="H25" s="58">
        <v>3085</v>
      </c>
      <c r="I25" s="60">
        <v>64.7</v>
      </c>
      <c r="J25" s="58">
        <v>0</v>
      </c>
      <c r="K25" s="60">
        <v>0</v>
      </c>
      <c r="L25" s="58">
        <v>4770</v>
      </c>
      <c r="M25" s="58">
        <v>0</v>
      </c>
      <c r="N25" s="58">
        <v>6</v>
      </c>
      <c r="O25" s="58">
        <v>6250</v>
      </c>
      <c r="P25" s="58">
        <v>0</v>
      </c>
      <c r="Q25" s="58">
        <v>0</v>
      </c>
      <c r="R25" s="58">
        <v>6250</v>
      </c>
    </row>
    <row r="26" spans="1:18" s="57" customFormat="1" ht="13.5" customHeight="1">
      <c r="A26" s="68"/>
      <c r="B26" s="58">
        <v>58</v>
      </c>
      <c r="C26" s="58" t="s">
        <v>35</v>
      </c>
      <c r="D26" s="58">
        <v>3234</v>
      </c>
      <c r="E26" s="60">
        <v>79.7</v>
      </c>
      <c r="F26" s="58">
        <v>0</v>
      </c>
      <c r="G26" s="60">
        <v>0</v>
      </c>
      <c r="H26" s="58">
        <v>825</v>
      </c>
      <c r="I26" s="60">
        <v>20.3</v>
      </c>
      <c r="J26" s="58">
        <v>0</v>
      </c>
      <c r="K26" s="60">
        <v>0</v>
      </c>
      <c r="L26" s="58">
        <v>4059</v>
      </c>
      <c r="M26" s="58">
        <v>0</v>
      </c>
      <c r="N26" s="58">
        <v>45</v>
      </c>
      <c r="O26" s="58">
        <v>23220</v>
      </c>
      <c r="P26" s="58">
        <v>0</v>
      </c>
      <c r="Q26" s="58">
        <v>0</v>
      </c>
      <c r="R26" s="58">
        <v>23220</v>
      </c>
    </row>
    <row r="27" spans="1:18" s="57" customFormat="1" ht="13.5" customHeight="1">
      <c r="A27" s="68"/>
      <c r="B27" s="58">
        <v>56</v>
      </c>
      <c r="C27" s="58" t="s">
        <v>33</v>
      </c>
      <c r="D27" s="58">
        <v>1280</v>
      </c>
      <c r="E27" s="59">
        <v>100</v>
      </c>
      <c r="F27" s="58">
        <v>0</v>
      </c>
      <c r="G27" s="60">
        <v>0</v>
      </c>
      <c r="H27" s="58">
        <v>0</v>
      </c>
      <c r="I27" s="60">
        <v>0</v>
      </c>
      <c r="J27" s="58">
        <v>0</v>
      </c>
      <c r="K27" s="60">
        <v>0</v>
      </c>
      <c r="L27" s="58">
        <v>1280</v>
      </c>
      <c r="M27" s="58">
        <v>0</v>
      </c>
      <c r="N27" s="58">
        <v>7</v>
      </c>
      <c r="O27" s="58">
        <v>3372</v>
      </c>
      <c r="P27" s="58">
        <v>0</v>
      </c>
      <c r="Q27" s="58">
        <v>0</v>
      </c>
      <c r="R27" s="58">
        <v>3372</v>
      </c>
    </row>
    <row r="28" spans="1:18" s="57" customFormat="1" ht="13.5" customHeight="1">
      <c r="A28" s="68"/>
      <c r="B28" s="58">
        <v>71</v>
      </c>
      <c r="C28" s="58" t="s">
        <v>44</v>
      </c>
      <c r="D28" s="58">
        <v>763</v>
      </c>
      <c r="E28" s="59">
        <v>100</v>
      </c>
      <c r="F28" s="58">
        <v>0</v>
      </c>
      <c r="G28" s="60">
        <v>0</v>
      </c>
      <c r="H28" s="58">
        <v>0</v>
      </c>
      <c r="I28" s="60">
        <v>0</v>
      </c>
      <c r="J28" s="58">
        <v>0</v>
      </c>
      <c r="K28" s="60">
        <v>0</v>
      </c>
      <c r="L28" s="58">
        <v>763</v>
      </c>
      <c r="M28" s="58">
        <v>0</v>
      </c>
      <c r="N28" s="58">
        <v>9</v>
      </c>
      <c r="O28" s="58">
        <v>2866</v>
      </c>
      <c r="P28" s="58">
        <v>0</v>
      </c>
      <c r="Q28" s="58">
        <v>0</v>
      </c>
      <c r="R28" s="58">
        <v>2866</v>
      </c>
    </row>
    <row r="29" spans="1:18" s="57" customFormat="1" ht="13.5" customHeight="1">
      <c r="A29" s="68"/>
      <c r="B29" s="58">
        <v>78</v>
      </c>
      <c r="C29" s="58" t="s">
        <v>49</v>
      </c>
      <c r="D29" s="58">
        <v>984</v>
      </c>
      <c r="E29" s="59">
        <v>100</v>
      </c>
      <c r="F29" s="58">
        <v>0</v>
      </c>
      <c r="G29" s="60">
        <v>0</v>
      </c>
      <c r="H29" s="58">
        <v>0</v>
      </c>
      <c r="I29" s="60">
        <v>0</v>
      </c>
      <c r="J29" s="58">
        <v>0</v>
      </c>
      <c r="K29" s="60">
        <v>0</v>
      </c>
      <c r="L29" s="58">
        <v>984</v>
      </c>
      <c r="M29" s="58">
        <v>0</v>
      </c>
      <c r="N29" s="58">
        <v>17</v>
      </c>
      <c r="O29" s="58">
        <v>2919</v>
      </c>
      <c r="P29" s="58">
        <v>0</v>
      </c>
      <c r="Q29" s="58">
        <v>0</v>
      </c>
      <c r="R29" s="58">
        <v>2919</v>
      </c>
    </row>
    <row r="30" spans="1:18" s="57" customFormat="1" ht="13.5" customHeight="1">
      <c r="A30" s="68"/>
      <c r="B30" s="58">
        <v>79</v>
      </c>
      <c r="C30" s="58" t="s">
        <v>50</v>
      </c>
      <c r="D30" s="58">
        <v>287</v>
      </c>
      <c r="E30" s="59">
        <v>100</v>
      </c>
      <c r="F30" s="58">
        <v>0</v>
      </c>
      <c r="G30" s="60">
        <v>0</v>
      </c>
      <c r="H30" s="58">
        <v>0</v>
      </c>
      <c r="I30" s="60">
        <v>0</v>
      </c>
      <c r="J30" s="58">
        <v>0</v>
      </c>
      <c r="K30" s="60">
        <v>0</v>
      </c>
      <c r="L30" s="58">
        <v>287</v>
      </c>
      <c r="M30" s="58">
        <v>0</v>
      </c>
      <c r="N30" s="58">
        <v>7</v>
      </c>
      <c r="O30" s="58">
        <v>1190</v>
      </c>
      <c r="P30" s="58">
        <v>0</v>
      </c>
      <c r="Q30" s="58">
        <v>0</v>
      </c>
      <c r="R30" s="58">
        <v>1190</v>
      </c>
    </row>
    <row r="31" spans="1:18" s="57" customFormat="1" ht="13.5" customHeight="1">
      <c r="A31" s="68"/>
      <c r="B31" s="58">
        <v>80</v>
      </c>
      <c r="C31" s="58" t="s">
        <v>51</v>
      </c>
      <c r="D31" s="58">
        <v>202</v>
      </c>
      <c r="E31" s="60">
        <v>41.5</v>
      </c>
      <c r="F31" s="58">
        <v>285</v>
      </c>
      <c r="G31" s="60">
        <v>58.5</v>
      </c>
      <c r="H31" s="58">
        <v>0</v>
      </c>
      <c r="I31" s="60">
        <v>0</v>
      </c>
      <c r="J31" s="58">
        <v>0</v>
      </c>
      <c r="K31" s="60">
        <v>0</v>
      </c>
      <c r="L31" s="58">
        <v>487</v>
      </c>
      <c r="M31" s="58">
        <v>0</v>
      </c>
      <c r="N31" s="58">
        <v>7</v>
      </c>
      <c r="O31" s="58">
        <v>2370</v>
      </c>
      <c r="P31" s="58">
        <v>0</v>
      </c>
      <c r="Q31" s="58">
        <v>0</v>
      </c>
      <c r="R31" s="58">
        <v>2370</v>
      </c>
    </row>
    <row r="32" spans="1:18" s="57" customFormat="1" ht="13.5" customHeight="1" thickBot="1">
      <c r="A32" s="68"/>
      <c r="B32" s="61">
        <v>85</v>
      </c>
      <c r="C32" s="61" t="s">
        <v>54</v>
      </c>
      <c r="D32" s="61">
        <v>200</v>
      </c>
      <c r="E32" s="62">
        <v>100</v>
      </c>
      <c r="F32" s="61">
        <v>0</v>
      </c>
      <c r="G32" s="63">
        <v>0</v>
      </c>
      <c r="H32" s="61">
        <v>0</v>
      </c>
      <c r="I32" s="63">
        <v>0</v>
      </c>
      <c r="J32" s="61">
        <v>0</v>
      </c>
      <c r="K32" s="63">
        <v>0</v>
      </c>
      <c r="L32" s="58">
        <v>200</v>
      </c>
      <c r="M32" s="61">
        <v>0</v>
      </c>
      <c r="N32" s="61">
        <v>11</v>
      </c>
      <c r="O32" s="61">
        <v>1884</v>
      </c>
      <c r="P32" s="61">
        <v>0</v>
      </c>
      <c r="Q32" s="61">
        <v>0</v>
      </c>
      <c r="R32" s="61">
        <v>1884</v>
      </c>
    </row>
    <row r="33" spans="1:18" s="7" customFormat="1" ht="13.5" customHeight="1" thickTop="1">
      <c r="A33" s="68"/>
      <c r="B33" s="32"/>
      <c r="C33" s="41" t="s">
        <v>64</v>
      </c>
      <c r="D33" s="48">
        <f>+SUM(D20:D32)</f>
        <v>32648</v>
      </c>
      <c r="E33" s="49">
        <f>+ROUND(D33/L33*100,1)</f>
        <v>86.1</v>
      </c>
      <c r="F33" s="48">
        <f>+SUM(F20:F32)</f>
        <v>285</v>
      </c>
      <c r="G33" s="49">
        <f>+ROUND(F33/L33*100,1)</f>
        <v>0.8</v>
      </c>
      <c r="H33" s="48">
        <f>+SUM(H20:H32)</f>
        <v>4986</v>
      </c>
      <c r="I33" s="49">
        <f>+ROUND(H33/L33*100,1)</f>
        <v>13.1</v>
      </c>
      <c r="J33" s="48">
        <f>+SUM(J20:J32)</f>
        <v>0</v>
      </c>
      <c r="K33" s="50">
        <f>+ROUND(J33/L33*100,1)</f>
        <v>0</v>
      </c>
      <c r="L33" s="48">
        <f aca="true" t="shared" si="2" ref="L33:R33">+SUM(L20:L32)</f>
        <v>37919</v>
      </c>
      <c r="M33" s="48">
        <f t="shared" si="2"/>
        <v>3704</v>
      </c>
      <c r="N33" s="48">
        <f t="shared" si="2"/>
        <v>200</v>
      </c>
      <c r="O33" s="48">
        <f t="shared" si="2"/>
        <v>94903</v>
      </c>
      <c r="P33" s="48">
        <f t="shared" si="2"/>
        <v>0</v>
      </c>
      <c r="Q33" s="48">
        <f t="shared" si="2"/>
        <v>0</v>
      </c>
      <c r="R33" s="48">
        <f t="shared" si="2"/>
        <v>94903</v>
      </c>
    </row>
    <row r="34" spans="1:18" s="7" customFormat="1" ht="13.5" customHeight="1">
      <c r="A34" s="68"/>
      <c r="B34" s="34"/>
      <c r="C34" s="35"/>
      <c r="D34" s="38"/>
      <c r="E34" s="39"/>
      <c r="F34" s="38"/>
      <c r="G34" s="39"/>
      <c r="H34" s="38"/>
      <c r="I34" s="39"/>
      <c r="J34" s="38"/>
      <c r="K34" s="39"/>
      <c r="L34" s="38"/>
      <c r="M34" s="38"/>
      <c r="N34" s="38"/>
      <c r="O34" s="38"/>
      <c r="P34" s="38"/>
      <c r="Q34" s="38"/>
      <c r="R34" s="38"/>
    </row>
    <row r="35" spans="1:18" s="57" customFormat="1" ht="13.5" customHeight="1">
      <c r="A35" s="68" t="s">
        <v>68</v>
      </c>
      <c r="B35" s="53">
        <v>35</v>
      </c>
      <c r="C35" s="53" t="s">
        <v>21</v>
      </c>
      <c r="D35" s="53">
        <v>1764</v>
      </c>
      <c r="E35" s="55">
        <v>94.7</v>
      </c>
      <c r="F35" s="53">
        <v>99</v>
      </c>
      <c r="G35" s="55">
        <v>5.3</v>
      </c>
      <c r="H35" s="53">
        <v>0</v>
      </c>
      <c r="I35" s="55">
        <v>0</v>
      </c>
      <c r="J35" s="53">
        <v>0</v>
      </c>
      <c r="K35" s="55">
        <v>0</v>
      </c>
      <c r="L35" s="56">
        <v>1863</v>
      </c>
      <c r="M35" s="53">
        <v>0</v>
      </c>
      <c r="N35" s="53">
        <v>64</v>
      </c>
      <c r="O35" s="53">
        <v>28147</v>
      </c>
      <c r="P35" s="53">
        <v>0</v>
      </c>
      <c r="Q35" s="53">
        <v>0</v>
      </c>
      <c r="R35" s="53">
        <v>28147</v>
      </c>
    </row>
    <row r="36" spans="1:18" s="57" customFormat="1" ht="13.5" customHeight="1">
      <c r="A36" s="68"/>
      <c r="B36" s="58">
        <v>72</v>
      </c>
      <c r="C36" s="58" t="s">
        <v>45</v>
      </c>
      <c r="D36" s="58">
        <v>27</v>
      </c>
      <c r="E36" s="60">
        <v>3.9</v>
      </c>
      <c r="F36" s="58">
        <v>0</v>
      </c>
      <c r="G36" s="60">
        <v>0</v>
      </c>
      <c r="H36" s="58">
        <v>669</v>
      </c>
      <c r="I36" s="60">
        <v>96.1</v>
      </c>
      <c r="J36" s="58">
        <v>0</v>
      </c>
      <c r="K36" s="60">
        <v>0</v>
      </c>
      <c r="L36" s="58">
        <v>696</v>
      </c>
      <c r="M36" s="58">
        <v>0</v>
      </c>
      <c r="N36" s="58">
        <v>13</v>
      </c>
      <c r="O36" s="58">
        <v>1975</v>
      </c>
      <c r="P36" s="58">
        <v>0</v>
      </c>
      <c r="Q36" s="58">
        <v>0</v>
      </c>
      <c r="R36" s="58">
        <v>1975</v>
      </c>
    </row>
    <row r="37" spans="1:18" s="57" customFormat="1" ht="13.5" customHeight="1">
      <c r="A37" s="68"/>
      <c r="B37" s="58">
        <v>29</v>
      </c>
      <c r="C37" s="58" t="s">
        <v>20</v>
      </c>
      <c r="D37" s="58">
        <v>0</v>
      </c>
      <c r="E37" s="60">
        <v>0</v>
      </c>
      <c r="F37" s="58">
        <v>0</v>
      </c>
      <c r="G37" s="60">
        <v>0</v>
      </c>
      <c r="H37" s="58">
        <v>0</v>
      </c>
      <c r="I37" s="60">
        <v>0</v>
      </c>
      <c r="J37" s="58">
        <v>1363</v>
      </c>
      <c r="K37" s="60">
        <v>100</v>
      </c>
      <c r="L37" s="58">
        <v>1363</v>
      </c>
      <c r="M37" s="58">
        <v>0</v>
      </c>
      <c r="N37" s="58">
        <v>27</v>
      </c>
      <c r="O37" s="58">
        <v>14653</v>
      </c>
      <c r="P37" s="58">
        <v>0</v>
      </c>
      <c r="Q37" s="58">
        <v>0</v>
      </c>
      <c r="R37" s="58">
        <v>14653</v>
      </c>
    </row>
    <row r="38" spans="1:18" s="57" customFormat="1" ht="13.5" customHeight="1">
      <c r="A38" s="68"/>
      <c r="B38" s="58">
        <v>25</v>
      </c>
      <c r="C38" s="58" t="s">
        <v>17</v>
      </c>
      <c r="D38" s="58">
        <v>2349</v>
      </c>
      <c r="E38" s="60">
        <v>89.7</v>
      </c>
      <c r="F38" s="58">
        <v>87</v>
      </c>
      <c r="G38" s="60">
        <v>3.3</v>
      </c>
      <c r="H38" s="58">
        <v>183</v>
      </c>
      <c r="I38" s="60">
        <v>7</v>
      </c>
      <c r="J38" s="58">
        <v>0</v>
      </c>
      <c r="K38" s="60">
        <v>0</v>
      </c>
      <c r="L38" s="58">
        <v>2619</v>
      </c>
      <c r="M38" s="58">
        <v>1094</v>
      </c>
      <c r="N38" s="58">
        <v>17</v>
      </c>
      <c r="O38" s="58">
        <v>4852</v>
      </c>
      <c r="P38" s="58">
        <v>0</v>
      </c>
      <c r="Q38" s="58">
        <v>0</v>
      </c>
      <c r="R38" s="58">
        <v>4852</v>
      </c>
    </row>
    <row r="39" spans="1:18" s="57" customFormat="1" ht="13.5" customHeight="1">
      <c r="A39" s="68"/>
      <c r="B39" s="58">
        <v>59</v>
      </c>
      <c r="C39" s="58" t="s">
        <v>36</v>
      </c>
      <c r="D39" s="58">
        <v>311</v>
      </c>
      <c r="E39" s="60">
        <v>77.4</v>
      </c>
      <c r="F39" s="58">
        <v>0</v>
      </c>
      <c r="G39" s="60">
        <v>0</v>
      </c>
      <c r="H39" s="58">
        <v>91</v>
      </c>
      <c r="I39" s="60">
        <v>22.6</v>
      </c>
      <c r="J39" s="58">
        <v>0</v>
      </c>
      <c r="K39" s="60">
        <v>0</v>
      </c>
      <c r="L39" s="58">
        <v>402</v>
      </c>
      <c r="M39" s="58">
        <v>0</v>
      </c>
      <c r="N39" s="58">
        <v>14</v>
      </c>
      <c r="O39" s="58">
        <v>7849</v>
      </c>
      <c r="P39" s="58">
        <v>0</v>
      </c>
      <c r="Q39" s="58">
        <v>0</v>
      </c>
      <c r="R39" s="58">
        <v>7849</v>
      </c>
    </row>
    <row r="40" spans="1:18" s="57" customFormat="1" ht="13.5" customHeight="1">
      <c r="A40" s="68"/>
      <c r="B40" s="58">
        <v>66</v>
      </c>
      <c r="C40" s="58" t="s">
        <v>40</v>
      </c>
      <c r="D40" s="58">
        <v>0</v>
      </c>
      <c r="E40" s="60">
        <v>0</v>
      </c>
      <c r="F40" s="58">
        <v>0</v>
      </c>
      <c r="G40" s="60">
        <v>0</v>
      </c>
      <c r="H40" s="58">
        <v>1296</v>
      </c>
      <c r="I40" s="59">
        <v>100</v>
      </c>
      <c r="J40" s="58">
        <v>0</v>
      </c>
      <c r="K40" s="60">
        <v>0</v>
      </c>
      <c r="L40" s="58">
        <v>1296</v>
      </c>
      <c r="M40" s="58">
        <v>0</v>
      </c>
      <c r="N40" s="58">
        <v>9</v>
      </c>
      <c r="O40" s="58">
        <v>5465</v>
      </c>
      <c r="P40" s="58">
        <v>0</v>
      </c>
      <c r="Q40" s="58">
        <v>0</v>
      </c>
      <c r="R40" s="58">
        <v>5465</v>
      </c>
    </row>
    <row r="41" spans="1:18" s="57" customFormat="1" ht="13.5" customHeight="1">
      <c r="A41" s="68"/>
      <c r="B41" s="58">
        <v>64</v>
      </c>
      <c r="C41" s="58" t="s">
        <v>38</v>
      </c>
      <c r="D41" s="58">
        <v>0</v>
      </c>
      <c r="E41" s="60">
        <v>0</v>
      </c>
      <c r="F41" s="58">
        <v>0</v>
      </c>
      <c r="G41" s="60">
        <v>0</v>
      </c>
      <c r="H41" s="58">
        <v>243</v>
      </c>
      <c r="I41" s="59">
        <v>100</v>
      </c>
      <c r="J41" s="58">
        <v>0</v>
      </c>
      <c r="K41" s="60">
        <v>0</v>
      </c>
      <c r="L41" s="58">
        <v>243</v>
      </c>
      <c r="M41" s="58">
        <v>0</v>
      </c>
      <c r="N41" s="58">
        <v>4</v>
      </c>
      <c r="O41" s="58">
        <v>4132</v>
      </c>
      <c r="P41" s="58">
        <v>0</v>
      </c>
      <c r="Q41" s="58">
        <v>0</v>
      </c>
      <c r="R41" s="58">
        <v>4132</v>
      </c>
    </row>
    <row r="42" spans="1:18" s="57" customFormat="1" ht="13.5" customHeight="1">
      <c r="A42" s="68"/>
      <c r="B42" s="58">
        <v>88</v>
      </c>
      <c r="C42" s="58" t="s">
        <v>57</v>
      </c>
      <c r="D42" s="58">
        <v>299</v>
      </c>
      <c r="E42" s="60">
        <v>54.3</v>
      </c>
      <c r="F42" s="58">
        <v>0</v>
      </c>
      <c r="G42" s="60">
        <v>0</v>
      </c>
      <c r="H42" s="58">
        <v>252</v>
      </c>
      <c r="I42" s="60">
        <v>45.7</v>
      </c>
      <c r="J42" s="58">
        <v>0</v>
      </c>
      <c r="K42" s="60">
        <v>0</v>
      </c>
      <c r="L42" s="58">
        <v>551</v>
      </c>
      <c r="M42" s="58">
        <v>0</v>
      </c>
      <c r="N42" s="58">
        <v>9</v>
      </c>
      <c r="O42" s="58">
        <v>1833</v>
      </c>
      <c r="P42" s="58">
        <v>0</v>
      </c>
      <c r="Q42" s="58">
        <v>0</v>
      </c>
      <c r="R42" s="58">
        <v>1833</v>
      </c>
    </row>
    <row r="43" spans="1:18" s="57" customFormat="1" ht="13.5" customHeight="1" thickBot="1">
      <c r="A43" s="68"/>
      <c r="B43" s="61">
        <v>52</v>
      </c>
      <c r="C43" s="61" t="s">
        <v>29</v>
      </c>
      <c r="D43" s="61">
        <v>384</v>
      </c>
      <c r="E43" s="63">
        <v>48.4</v>
      </c>
      <c r="F43" s="61">
        <v>0</v>
      </c>
      <c r="G43" s="63">
        <v>0</v>
      </c>
      <c r="H43" s="61">
        <v>410</v>
      </c>
      <c r="I43" s="63">
        <v>51.6</v>
      </c>
      <c r="J43" s="61">
        <v>0</v>
      </c>
      <c r="K43" s="63">
        <v>0</v>
      </c>
      <c r="L43" s="61">
        <v>794</v>
      </c>
      <c r="M43" s="61">
        <v>0</v>
      </c>
      <c r="N43" s="61">
        <v>2</v>
      </c>
      <c r="O43" s="61">
        <v>3000</v>
      </c>
      <c r="P43" s="61">
        <v>0</v>
      </c>
      <c r="Q43" s="61">
        <v>0</v>
      </c>
      <c r="R43" s="61">
        <v>3000</v>
      </c>
    </row>
    <row r="44" spans="1:18" s="7" customFormat="1" ht="13.5" customHeight="1" thickTop="1">
      <c r="A44" s="68"/>
      <c r="B44" s="32"/>
      <c r="C44" s="41" t="s">
        <v>64</v>
      </c>
      <c r="D44" s="43">
        <f>+SUM(D35:D43)</f>
        <v>5134</v>
      </c>
      <c r="E44" s="44">
        <f>+ROUND(D44/L44*100,1)</f>
        <v>52.2</v>
      </c>
      <c r="F44" s="43">
        <f>+SUM(F35:F43)</f>
        <v>186</v>
      </c>
      <c r="G44" s="44">
        <f>+ROUND(F44/L44*100,1)</f>
        <v>1.9</v>
      </c>
      <c r="H44" s="43">
        <f>+SUM(H35:H43)</f>
        <v>3144</v>
      </c>
      <c r="I44" s="44">
        <f>+ROUND(H44/L44*100,1)</f>
        <v>32</v>
      </c>
      <c r="J44" s="43">
        <f>+SUM(J35:J43)</f>
        <v>1363</v>
      </c>
      <c r="K44" s="45">
        <f>+ROUND(J44/L44*100,1)</f>
        <v>13.9</v>
      </c>
      <c r="L44" s="43">
        <f aca="true" t="shared" si="3" ref="L44:R44">+SUM(L35:L43)</f>
        <v>9827</v>
      </c>
      <c r="M44" s="43">
        <f t="shared" si="3"/>
        <v>1094</v>
      </c>
      <c r="N44" s="43">
        <f t="shared" si="3"/>
        <v>159</v>
      </c>
      <c r="O44" s="43">
        <f t="shared" si="3"/>
        <v>71906</v>
      </c>
      <c r="P44" s="43">
        <f t="shared" si="3"/>
        <v>0</v>
      </c>
      <c r="Q44" s="43">
        <f t="shared" si="3"/>
        <v>0</v>
      </c>
      <c r="R44" s="43">
        <f t="shared" si="3"/>
        <v>71906</v>
      </c>
    </row>
    <row r="45" spans="1:18" s="7" customFormat="1" ht="13.5" customHeight="1">
      <c r="A45" s="68"/>
      <c r="B45" s="34"/>
      <c r="C45" s="35"/>
      <c r="D45" s="38"/>
      <c r="E45" s="39"/>
      <c r="F45" s="38"/>
      <c r="G45" s="39"/>
      <c r="H45" s="38"/>
      <c r="I45" s="39"/>
      <c r="J45" s="38"/>
      <c r="K45" s="39"/>
      <c r="L45" s="38"/>
      <c r="M45" s="38"/>
      <c r="N45" s="38"/>
      <c r="O45" s="38"/>
      <c r="P45" s="38"/>
      <c r="Q45" s="38"/>
      <c r="R45" s="38"/>
    </row>
    <row r="46" spans="1:18" s="57" customFormat="1" ht="13.5" customHeight="1">
      <c r="A46" s="68" t="s">
        <v>69</v>
      </c>
      <c r="B46" s="53">
        <v>70</v>
      </c>
      <c r="C46" s="53" t="s">
        <v>43</v>
      </c>
      <c r="D46" s="53">
        <v>0</v>
      </c>
      <c r="E46" s="55">
        <v>0</v>
      </c>
      <c r="F46" s="53">
        <v>4457</v>
      </c>
      <c r="G46" s="55">
        <v>37.2</v>
      </c>
      <c r="H46" s="53">
        <v>7526</v>
      </c>
      <c r="I46" s="55">
        <v>62.8</v>
      </c>
      <c r="J46" s="53">
        <v>0</v>
      </c>
      <c r="K46" s="55">
        <v>0</v>
      </c>
      <c r="L46" s="53">
        <v>11983</v>
      </c>
      <c r="M46" s="53">
        <v>0</v>
      </c>
      <c r="N46" s="53">
        <v>132</v>
      </c>
      <c r="O46" s="53">
        <v>36840</v>
      </c>
      <c r="P46" s="53">
        <v>0</v>
      </c>
      <c r="Q46" s="53">
        <v>0</v>
      </c>
      <c r="R46" s="53">
        <v>36840</v>
      </c>
    </row>
    <row r="47" spans="1:18" s="57" customFormat="1" ht="13.5" customHeight="1">
      <c r="A47" s="68"/>
      <c r="B47" s="58">
        <v>83</v>
      </c>
      <c r="C47" s="58" t="s">
        <v>53</v>
      </c>
      <c r="D47" s="58">
        <v>275</v>
      </c>
      <c r="E47" s="60">
        <v>20.3</v>
      </c>
      <c r="F47" s="58">
        <v>0</v>
      </c>
      <c r="G47" s="60">
        <v>0</v>
      </c>
      <c r="H47" s="58">
        <v>1077</v>
      </c>
      <c r="I47" s="60">
        <v>79.7</v>
      </c>
      <c r="J47" s="58">
        <v>0</v>
      </c>
      <c r="K47" s="60">
        <v>0</v>
      </c>
      <c r="L47" s="58">
        <v>1352</v>
      </c>
      <c r="M47" s="58">
        <v>0</v>
      </c>
      <c r="N47" s="58">
        <v>11</v>
      </c>
      <c r="O47" s="58">
        <v>2805</v>
      </c>
      <c r="P47" s="58">
        <v>0</v>
      </c>
      <c r="Q47" s="58">
        <v>0</v>
      </c>
      <c r="R47" s="58">
        <v>2805</v>
      </c>
    </row>
    <row r="48" spans="1:18" s="57" customFormat="1" ht="13.5" customHeight="1" thickBot="1">
      <c r="A48" s="68"/>
      <c r="B48" s="61">
        <v>76</v>
      </c>
      <c r="C48" s="61" t="s">
        <v>48</v>
      </c>
      <c r="D48" s="61">
        <v>345</v>
      </c>
      <c r="E48" s="63">
        <v>29.8</v>
      </c>
      <c r="F48" s="61">
        <v>0</v>
      </c>
      <c r="G48" s="63">
        <v>0</v>
      </c>
      <c r="H48" s="61">
        <v>814</v>
      </c>
      <c r="I48" s="63">
        <v>70.2</v>
      </c>
      <c r="J48" s="61">
        <v>0</v>
      </c>
      <c r="K48" s="63">
        <v>0</v>
      </c>
      <c r="L48" s="61">
        <v>1159</v>
      </c>
      <c r="M48" s="61">
        <v>0</v>
      </c>
      <c r="N48" s="61">
        <v>12</v>
      </c>
      <c r="O48" s="61">
        <v>1544</v>
      </c>
      <c r="P48" s="61">
        <v>0</v>
      </c>
      <c r="Q48" s="61">
        <v>0</v>
      </c>
      <c r="R48" s="61">
        <v>1544</v>
      </c>
    </row>
    <row r="49" spans="1:18" s="7" customFormat="1" ht="13.5" customHeight="1" thickTop="1">
      <c r="A49" s="68"/>
      <c r="B49" s="32"/>
      <c r="C49" s="41" t="s">
        <v>64</v>
      </c>
      <c r="D49" s="48">
        <f>+SUM(D46:D48)</f>
        <v>620</v>
      </c>
      <c r="E49" s="49">
        <f>+ROUND(D49/L49*100,1)</f>
        <v>4.3</v>
      </c>
      <c r="F49" s="48">
        <f>+SUM(F46:F48)</f>
        <v>4457</v>
      </c>
      <c r="G49" s="49">
        <f>+ROUND(F49/L49*100,1)</f>
        <v>30.8</v>
      </c>
      <c r="H49" s="48">
        <f>+SUM(H46:H48)</f>
        <v>9417</v>
      </c>
      <c r="I49" s="49">
        <f>+ROUND(H49/L49*100,1)</f>
        <v>65</v>
      </c>
      <c r="J49" s="48">
        <f>+SUM(J46:J48)</f>
        <v>0</v>
      </c>
      <c r="K49" s="50">
        <f>+ROUND(J49/L49*100,1)</f>
        <v>0</v>
      </c>
      <c r="L49" s="48">
        <f aca="true" t="shared" si="4" ref="L49:R49">+SUM(L46:L48)</f>
        <v>14494</v>
      </c>
      <c r="M49" s="48">
        <f t="shared" si="4"/>
        <v>0</v>
      </c>
      <c r="N49" s="48">
        <f t="shared" si="4"/>
        <v>155</v>
      </c>
      <c r="O49" s="48">
        <f t="shared" si="4"/>
        <v>41189</v>
      </c>
      <c r="P49" s="48">
        <f t="shared" si="4"/>
        <v>0</v>
      </c>
      <c r="Q49" s="48">
        <f t="shared" si="4"/>
        <v>0</v>
      </c>
      <c r="R49" s="48">
        <f t="shared" si="4"/>
        <v>41189</v>
      </c>
    </row>
    <row r="50" spans="1:18" s="7" customFormat="1" ht="13.5" customHeight="1">
      <c r="A50" s="68"/>
      <c r="B50" s="34"/>
      <c r="C50" s="35"/>
      <c r="D50" s="38"/>
      <c r="E50" s="39"/>
      <c r="F50" s="38"/>
      <c r="G50" s="39"/>
      <c r="H50" s="38"/>
      <c r="I50" s="39"/>
      <c r="J50" s="38"/>
      <c r="K50" s="39"/>
      <c r="L50" s="38"/>
      <c r="M50" s="38"/>
      <c r="N50" s="38"/>
      <c r="O50" s="38"/>
      <c r="P50" s="38"/>
      <c r="Q50" s="38"/>
      <c r="R50" s="38"/>
    </row>
    <row r="51" spans="1:18" s="57" customFormat="1" ht="13.5" customHeight="1" thickBot="1">
      <c r="A51" s="68" t="s">
        <v>60</v>
      </c>
      <c r="B51" s="66">
        <v>20</v>
      </c>
      <c r="C51" s="66" t="s">
        <v>13</v>
      </c>
      <c r="D51" s="66">
        <v>305</v>
      </c>
      <c r="E51" s="67">
        <v>20.9</v>
      </c>
      <c r="F51" s="66">
        <v>0</v>
      </c>
      <c r="G51" s="67">
        <v>0</v>
      </c>
      <c r="H51" s="66">
        <v>1155</v>
      </c>
      <c r="I51" s="67">
        <v>79.1</v>
      </c>
      <c r="J51" s="66">
        <v>0</v>
      </c>
      <c r="K51" s="67">
        <v>0</v>
      </c>
      <c r="L51" s="66">
        <v>1460</v>
      </c>
      <c r="M51" s="66">
        <v>0</v>
      </c>
      <c r="N51" s="66">
        <v>16</v>
      </c>
      <c r="O51" s="66">
        <v>2575</v>
      </c>
      <c r="P51" s="66">
        <v>0</v>
      </c>
      <c r="Q51" s="66">
        <v>0</v>
      </c>
      <c r="R51" s="66">
        <v>2575</v>
      </c>
    </row>
    <row r="52" spans="1:18" s="7" customFormat="1" ht="13.5" customHeight="1" thickTop="1">
      <c r="A52" s="68"/>
      <c r="B52" s="32"/>
      <c r="C52" s="41" t="s">
        <v>64</v>
      </c>
      <c r="D52" s="43">
        <f>+D51</f>
        <v>305</v>
      </c>
      <c r="E52" s="44">
        <f>+ROUND(D52/L52*100,1)</f>
        <v>20.9</v>
      </c>
      <c r="F52" s="43">
        <f>+F51</f>
        <v>0</v>
      </c>
      <c r="G52" s="45">
        <f>+ROUND(F52/L52*100,1)</f>
        <v>0</v>
      </c>
      <c r="H52" s="43">
        <f>+H51</f>
        <v>1155</v>
      </c>
      <c r="I52" s="44">
        <f>+ROUND(H52/L52*100,1)</f>
        <v>79.1</v>
      </c>
      <c r="J52" s="43">
        <f>+J51</f>
        <v>0</v>
      </c>
      <c r="K52" s="45">
        <f>+ROUND(J52/L52*100,1)</f>
        <v>0</v>
      </c>
      <c r="L52" s="43">
        <f aca="true" t="shared" si="5" ref="L52:R52">+L51</f>
        <v>1460</v>
      </c>
      <c r="M52" s="43">
        <f t="shared" si="5"/>
        <v>0</v>
      </c>
      <c r="N52" s="43">
        <f t="shared" si="5"/>
        <v>16</v>
      </c>
      <c r="O52" s="43">
        <f t="shared" si="5"/>
        <v>2575</v>
      </c>
      <c r="P52" s="43">
        <f t="shared" si="5"/>
        <v>0</v>
      </c>
      <c r="Q52" s="43">
        <f t="shared" si="5"/>
        <v>0</v>
      </c>
      <c r="R52" s="43">
        <f t="shared" si="5"/>
        <v>2575</v>
      </c>
    </row>
    <row r="53" spans="1:18" s="7" customFormat="1" ht="13.5" customHeight="1">
      <c r="A53" s="68"/>
      <c r="B53" s="34"/>
      <c r="C53" s="35"/>
      <c r="D53" s="38"/>
      <c r="E53" s="39"/>
      <c r="F53" s="38"/>
      <c r="G53" s="39"/>
      <c r="H53" s="38"/>
      <c r="I53" s="39"/>
      <c r="J53" s="38"/>
      <c r="K53" s="39"/>
      <c r="L53" s="38"/>
      <c r="M53" s="38"/>
      <c r="N53" s="38"/>
      <c r="O53" s="38"/>
      <c r="P53" s="38"/>
      <c r="Q53" s="38"/>
      <c r="R53" s="38"/>
    </row>
    <row r="54" spans="1:18" s="57" customFormat="1" ht="13.5" customHeight="1">
      <c r="A54" s="68" t="s">
        <v>61</v>
      </c>
      <c r="B54" s="53">
        <v>4</v>
      </c>
      <c r="C54" s="53" t="s">
        <v>167</v>
      </c>
      <c r="D54" s="53">
        <v>3681</v>
      </c>
      <c r="E54" s="54">
        <v>100</v>
      </c>
      <c r="F54" s="53">
        <v>0</v>
      </c>
      <c r="G54" s="55">
        <v>0</v>
      </c>
      <c r="H54" s="53">
        <v>0</v>
      </c>
      <c r="I54" s="55">
        <v>0</v>
      </c>
      <c r="J54" s="53">
        <v>0</v>
      </c>
      <c r="K54" s="55">
        <v>0</v>
      </c>
      <c r="L54" s="53">
        <v>3681</v>
      </c>
      <c r="M54" s="53">
        <v>0</v>
      </c>
      <c r="N54" s="53">
        <v>53</v>
      </c>
      <c r="O54" s="53">
        <v>65327</v>
      </c>
      <c r="P54" s="53">
        <v>0</v>
      </c>
      <c r="Q54" s="53">
        <v>0</v>
      </c>
      <c r="R54" s="53">
        <v>65327</v>
      </c>
    </row>
    <row r="55" spans="1:18" s="57" customFormat="1" ht="13.5" customHeight="1">
      <c r="A55" s="68"/>
      <c r="B55" s="58">
        <v>41</v>
      </c>
      <c r="C55" s="58" t="s">
        <v>168</v>
      </c>
      <c r="D55" s="58">
        <v>0</v>
      </c>
      <c r="E55" s="60">
        <v>0</v>
      </c>
      <c r="F55" s="58">
        <v>461</v>
      </c>
      <c r="G55" s="60">
        <v>36.9</v>
      </c>
      <c r="H55" s="58">
        <v>743</v>
      </c>
      <c r="I55" s="60">
        <v>59.4</v>
      </c>
      <c r="J55" s="58">
        <v>46</v>
      </c>
      <c r="K55" s="60">
        <v>3.7</v>
      </c>
      <c r="L55" s="58">
        <v>1250</v>
      </c>
      <c r="M55" s="58">
        <v>0</v>
      </c>
      <c r="N55" s="58">
        <v>6</v>
      </c>
      <c r="O55" s="58">
        <v>2559</v>
      </c>
      <c r="P55" s="58">
        <v>0</v>
      </c>
      <c r="Q55" s="58">
        <v>0</v>
      </c>
      <c r="R55" s="58">
        <v>2559</v>
      </c>
    </row>
    <row r="56" spans="1:18" s="57" customFormat="1" ht="13.5" customHeight="1">
      <c r="A56" s="68"/>
      <c r="B56" s="58">
        <v>47</v>
      </c>
      <c r="C56" s="58" t="s">
        <v>169</v>
      </c>
      <c r="D56" s="58">
        <v>549</v>
      </c>
      <c r="E56" s="60">
        <v>94.3</v>
      </c>
      <c r="F56" s="58">
        <v>0</v>
      </c>
      <c r="G56" s="60">
        <v>0</v>
      </c>
      <c r="H56" s="58">
        <v>0</v>
      </c>
      <c r="I56" s="60">
        <v>0</v>
      </c>
      <c r="J56" s="58">
        <v>33</v>
      </c>
      <c r="K56" s="60">
        <v>5.7</v>
      </c>
      <c r="L56" s="58">
        <v>582</v>
      </c>
      <c r="M56" s="58">
        <v>0</v>
      </c>
      <c r="N56" s="58">
        <v>28</v>
      </c>
      <c r="O56" s="58">
        <v>2651</v>
      </c>
      <c r="P56" s="58">
        <v>0</v>
      </c>
      <c r="Q56" s="58">
        <v>0</v>
      </c>
      <c r="R56" s="58">
        <v>2651</v>
      </c>
    </row>
    <row r="57" spans="1:18" s="57" customFormat="1" ht="13.5" customHeight="1">
      <c r="A57" s="68"/>
      <c r="B57" s="58">
        <v>19</v>
      </c>
      <c r="C57" s="58" t="s">
        <v>170</v>
      </c>
      <c r="D57" s="58">
        <v>0</v>
      </c>
      <c r="E57" s="60">
        <v>0</v>
      </c>
      <c r="F57" s="58">
        <v>6</v>
      </c>
      <c r="G57" s="60">
        <v>0.3</v>
      </c>
      <c r="H57" s="58">
        <v>1702</v>
      </c>
      <c r="I57" s="60">
        <v>98.9</v>
      </c>
      <c r="J57" s="58">
        <v>13</v>
      </c>
      <c r="K57" s="60">
        <v>0.8</v>
      </c>
      <c r="L57" s="58">
        <v>1721</v>
      </c>
      <c r="M57" s="58">
        <v>0</v>
      </c>
      <c r="N57" s="58">
        <v>12</v>
      </c>
      <c r="O57" s="58">
        <v>6374</v>
      </c>
      <c r="P57" s="58">
        <v>0</v>
      </c>
      <c r="Q57" s="58">
        <v>0</v>
      </c>
      <c r="R57" s="58">
        <v>6374</v>
      </c>
    </row>
    <row r="58" spans="1:18" s="57" customFormat="1" ht="13.5" customHeight="1">
      <c r="A58" s="68"/>
      <c r="B58" s="58">
        <v>46</v>
      </c>
      <c r="C58" s="58" t="s">
        <v>27</v>
      </c>
      <c r="D58" s="58">
        <v>418</v>
      </c>
      <c r="E58" s="60">
        <v>7.6</v>
      </c>
      <c r="F58" s="58">
        <v>134</v>
      </c>
      <c r="G58" s="60">
        <v>2.4</v>
      </c>
      <c r="H58" s="58">
        <v>4946</v>
      </c>
      <c r="I58" s="60">
        <v>90</v>
      </c>
      <c r="J58" s="58">
        <v>0</v>
      </c>
      <c r="K58" s="60">
        <v>0</v>
      </c>
      <c r="L58" s="58">
        <v>5498</v>
      </c>
      <c r="M58" s="58">
        <v>0</v>
      </c>
      <c r="N58" s="58">
        <v>35</v>
      </c>
      <c r="O58" s="58">
        <v>32412</v>
      </c>
      <c r="P58" s="58">
        <v>0</v>
      </c>
      <c r="Q58" s="58">
        <v>0</v>
      </c>
      <c r="R58" s="58">
        <v>32412</v>
      </c>
    </row>
    <row r="59" spans="1:18" s="57" customFormat="1" ht="13.5" customHeight="1">
      <c r="A59" s="68"/>
      <c r="B59" s="58">
        <v>33</v>
      </c>
      <c r="C59" s="58" t="s">
        <v>171</v>
      </c>
      <c r="D59" s="58">
        <v>859</v>
      </c>
      <c r="E59" s="60">
        <v>37.6</v>
      </c>
      <c r="F59" s="58">
        <v>0</v>
      </c>
      <c r="G59" s="60">
        <v>0</v>
      </c>
      <c r="H59" s="58">
        <v>1428</v>
      </c>
      <c r="I59" s="60">
        <v>62.4</v>
      </c>
      <c r="J59" s="58">
        <v>0</v>
      </c>
      <c r="K59" s="60">
        <v>0</v>
      </c>
      <c r="L59" s="58">
        <v>2287</v>
      </c>
      <c r="M59" s="58">
        <v>0</v>
      </c>
      <c r="N59" s="58">
        <v>6</v>
      </c>
      <c r="O59" s="58">
        <v>9998</v>
      </c>
      <c r="P59" s="58">
        <v>0</v>
      </c>
      <c r="Q59" s="58">
        <v>0</v>
      </c>
      <c r="R59" s="58">
        <v>9998</v>
      </c>
    </row>
    <row r="60" spans="1:18" s="57" customFormat="1" ht="13.5" customHeight="1">
      <c r="A60" s="68"/>
      <c r="B60" s="58">
        <v>34</v>
      </c>
      <c r="C60" s="58" t="s">
        <v>172</v>
      </c>
      <c r="D60" s="58">
        <v>4700</v>
      </c>
      <c r="E60" s="59">
        <v>100</v>
      </c>
      <c r="F60" s="58">
        <v>0</v>
      </c>
      <c r="G60" s="60">
        <v>0</v>
      </c>
      <c r="H60" s="58">
        <v>0</v>
      </c>
      <c r="I60" s="60">
        <v>0</v>
      </c>
      <c r="J60" s="58">
        <v>0</v>
      </c>
      <c r="K60" s="60">
        <v>0</v>
      </c>
      <c r="L60" s="58">
        <v>4700</v>
      </c>
      <c r="M60" s="58">
        <v>0</v>
      </c>
      <c r="N60" s="58">
        <v>20</v>
      </c>
      <c r="O60" s="58">
        <v>14154</v>
      </c>
      <c r="P60" s="58">
        <v>0</v>
      </c>
      <c r="Q60" s="58">
        <v>0</v>
      </c>
      <c r="R60" s="58">
        <v>14154</v>
      </c>
    </row>
    <row r="61" spans="1:18" s="57" customFormat="1" ht="13.5" customHeight="1">
      <c r="A61" s="68"/>
      <c r="B61" s="58">
        <v>38</v>
      </c>
      <c r="C61" s="58" t="s">
        <v>173</v>
      </c>
      <c r="D61" s="58">
        <v>3365</v>
      </c>
      <c r="E61" s="59">
        <v>100</v>
      </c>
      <c r="F61" s="58">
        <v>0</v>
      </c>
      <c r="G61" s="60">
        <v>0</v>
      </c>
      <c r="H61" s="58">
        <v>0</v>
      </c>
      <c r="I61" s="60">
        <v>0</v>
      </c>
      <c r="J61" s="58">
        <v>0</v>
      </c>
      <c r="K61" s="60">
        <v>0</v>
      </c>
      <c r="L61" s="58">
        <v>3365</v>
      </c>
      <c r="M61" s="58">
        <v>0</v>
      </c>
      <c r="N61" s="58">
        <v>14</v>
      </c>
      <c r="O61" s="58">
        <v>15369</v>
      </c>
      <c r="P61" s="58">
        <v>0</v>
      </c>
      <c r="Q61" s="58">
        <v>0</v>
      </c>
      <c r="R61" s="58">
        <v>15369</v>
      </c>
    </row>
    <row r="62" spans="1:18" s="57" customFormat="1" ht="13.5" customHeight="1">
      <c r="A62" s="68"/>
      <c r="B62" s="58">
        <v>51</v>
      </c>
      <c r="C62" s="58" t="s">
        <v>174</v>
      </c>
      <c r="D62" s="58">
        <v>1756</v>
      </c>
      <c r="E62" s="59">
        <v>100</v>
      </c>
      <c r="F62" s="58">
        <v>0</v>
      </c>
      <c r="G62" s="60">
        <v>0</v>
      </c>
      <c r="H62" s="58">
        <v>0</v>
      </c>
      <c r="I62" s="60">
        <v>0</v>
      </c>
      <c r="J62" s="58">
        <v>0</v>
      </c>
      <c r="K62" s="60">
        <v>0</v>
      </c>
      <c r="L62" s="58">
        <v>1756</v>
      </c>
      <c r="M62" s="58">
        <v>0</v>
      </c>
      <c r="N62" s="58">
        <v>21</v>
      </c>
      <c r="O62" s="58">
        <v>7264</v>
      </c>
      <c r="P62" s="58">
        <v>0</v>
      </c>
      <c r="Q62" s="58">
        <v>0</v>
      </c>
      <c r="R62" s="58">
        <v>7264</v>
      </c>
    </row>
    <row r="63" spans="1:18" s="57" customFormat="1" ht="13.5" customHeight="1">
      <c r="A63" s="68"/>
      <c r="B63" s="58">
        <v>73</v>
      </c>
      <c r="C63" s="58" t="s">
        <v>175</v>
      </c>
      <c r="D63" s="58">
        <v>1222</v>
      </c>
      <c r="E63" s="60">
        <v>100</v>
      </c>
      <c r="F63" s="58">
        <v>0</v>
      </c>
      <c r="G63" s="60">
        <v>0</v>
      </c>
      <c r="H63" s="58">
        <v>0</v>
      </c>
      <c r="I63" s="60">
        <v>0</v>
      </c>
      <c r="J63" s="58">
        <v>0</v>
      </c>
      <c r="K63" s="60">
        <v>0</v>
      </c>
      <c r="L63" s="58">
        <v>1222</v>
      </c>
      <c r="M63" s="58">
        <v>0</v>
      </c>
      <c r="N63" s="58">
        <v>5</v>
      </c>
      <c r="O63" s="58">
        <v>2888</v>
      </c>
      <c r="P63" s="58">
        <v>0</v>
      </c>
      <c r="Q63" s="58">
        <v>0</v>
      </c>
      <c r="R63" s="58">
        <v>2888</v>
      </c>
    </row>
    <row r="64" spans="1:18" s="57" customFormat="1" ht="13.5" customHeight="1" thickBot="1">
      <c r="A64" s="68"/>
      <c r="B64" s="61">
        <v>32</v>
      </c>
      <c r="C64" s="61" t="s">
        <v>176</v>
      </c>
      <c r="D64" s="61">
        <v>0</v>
      </c>
      <c r="E64" s="63">
        <v>0</v>
      </c>
      <c r="F64" s="61">
        <v>421</v>
      </c>
      <c r="G64" s="62">
        <v>100</v>
      </c>
      <c r="H64" s="61">
        <v>0</v>
      </c>
      <c r="I64" s="63">
        <v>0</v>
      </c>
      <c r="J64" s="61">
        <v>0</v>
      </c>
      <c r="K64" s="63">
        <v>0</v>
      </c>
      <c r="L64" s="61">
        <v>421</v>
      </c>
      <c r="M64" s="61">
        <v>0</v>
      </c>
      <c r="N64" s="61">
        <v>5</v>
      </c>
      <c r="O64" s="61">
        <v>2241</v>
      </c>
      <c r="P64" s="61">
        <v>0</v>
      </c>
      <c r="Q64" s="61">
        <v>0</v>
      </c>
      <c r="R64" s="61">
        <v>2241</v>
      </c>
    </row>
    <row r="65" spans="1:18" s="7" customFormat="1" ht="13.5" customHeight="1" thickTop="1">
      <c r="A65" s="68"/>
      <c r="B65" s="32"/>
      <c r="C65" s="41" t="s">
        <v>64</v>
      </c>
      <c r="D65" s="48">
        <f>+SUM(D54:D64)</f>
        <v>16550</v>
      </c>
      <c r="E65" s="49">
        <f>+ROUND(D65/L65*100,1)</f>
        <v>62.5</v>
      </c>
      <c r="F65" s="48">
        <f>+SUM(F54:F64)</f>
        <v>1022</v>
      </c>
      <c r="G65" s="49">
        <f>+ROUND(F65/L65*100,1)</f>
        <v>3.9</v>
      </c>
      <c r="H65" s="48">
        <f>+SUM(H54:H64)</f>
        <v>8819</v>
      </c>
      <c r="I65" s="49">
        <f>+ROUND(H65/L65*100,1)</f>
        <v>33.3</v>
      </c>
      <c r="J65" s="48">
        <f>+SUM(J54:J64)</f>
        <v>92</v>
      </c>
      <c r="K65" s="49">
        <f>+ROUND(J65/L65*100,1)</f>
        <v>0.3</v>
      </c>
      <c r="L65" s="48">
        <f aca="true" t="shared" si="6" ref="L65:R65">+SUM(L54:L64)</f>
        <v>26483</v>
      </c>
      <c r="M65" s="48">
        <f t="shared" si="6"/>
        <v>0</v>
      </c>
      <c r="N65" s="48">
        <f t="shared" si="6"/>
        <v>205</v>
      </c>
      <c r="O65" s="48">
        <f t="shared" si="6"/>
        <v>161237</v>
      </c>
      <c r="P65" s="48">
        <f t="shared" si="6"/>
        <v>0</v>
      </c>
      <c r="Q65" s="48">
        <f t="shared" si="6"/>
        <v>0</v>
      </c>
      <c r="R65" s="48">
        <f t="shared" si="6"/>
        <v>161237</v>
      </c>
    </row>
    <row r="66" spans="1:18" s="7" customFormat="1" ht="13.5" customHeight="1">
      <c r="A66" s="68"/>
      <c r="B66" s="34"/>
      <c r="C66" s="35"/>
      <c r="D66" s="38"/>
      <c r="E66" s="39"/>
      <c r="F66" s="38"/>
      <c r="G66" s="39"/>
      <c r="H66" s="38"/>
      <c r="I66" s="39"/>
      <c r="J66" s="38"/>
      <c r="K66" s="39"/>
      <c r="L66" s="38"/>
      <c r="M66" s="38"/>
      <c r="N66" s="38"/>
      <c r="O66" s="38"/>
      <c r="P66" s="38"/>
      <c r="Q66" s="38"/>
      <c r="R66" s="38"/>
    </row>
    <row r="67" spans="1:18" s="57" customFormat="1" ht="13.5" customHeight="1">
      <c r="A67" s="68" t="s">
        <v>70</v>
      </c>
      <c r="B67" s="53">
        <v>9</v>
      </c>
      <c r="C67" s="53" t="s">
        <v>7</v>
      </c>
      <c r="D67" s="53">
        <v>7973</v>
      </c>
      <c r="E67" s="54">
        <v>100</v>
      </c>
      <c r="F67" s="53">
        <v>0</v>
      </c>
      <c r="G67" s="55">
        <v>0</v>
      </c>
      <c r="H67" s="53">
        <v>0</v>
      </c>
      <c r="I67" s="55">
        <v>0</v>
      </c>
      <c r="J67" s="53">
        <v>0</v>
      </c>
      <c r="K67" s="55">
        <v>0</v>
      </c>
      <c r="L67" s="53">
        <v>7973</v>
      </c>
      <c r="M67" s="53">
        <v>0</v>
      </c>
      <c r="N67" s="53">
        <v>33</v>
      </c>
      <c r="O67" s="53">
        <v>9370</v>
      </c>
      <c r="P67" s="53">
        <v>0</v>
      </c>
      <c r="Q67" s="53">
        <v>0</v>
      </c>
      <c r="R67" s="53">
        <v>9370</v>
      </c>
    </row>
    <row r="68" spans="1:18" s="57" customFormat="1" ht="13.5" customHeight="1">
      <c r="A68" s="68"/>
      <c r="B68" s="58">
        <v>22</v>
      </c>
      <c r="C68" s="58" t="s">
        <v>15</v>
      </c>
      <c r="D68" s="58">
        <v>1256</v>
      </c>
      <c r="E68" s="59">
        <v>100</v>
      </c>
      <c r="F68" s="58">
        <v>0</v>
      </c>
      <c r="G68" s="60">
        <v>0</v>
      </c>
      <c r="H68" s="58">
        <v>0</v>
      </c>
      <c r="I68" s="60">
        <v>0</v>
      </c>
      <c r="J68" s="58">
        <v>0</v>
      </c>
      <c r="K68" s="60">
        <v>0</v>
      </c>
      <c r="L68" s="58">
        <v>1256</v>
      </c>
      <c r="M68" s="58">
        <v>0</v>
      </c>
      <c r="N68" s="58">
        <v>6</v>
      </c>
      <c r="O68" s="58">
        <v>4128</v>
      </c>
      <c r="P68" s="58">
        <v>0</v>
      </c>
      <c r="Q68" s="58">
        <v>0</v>
      </c>
      <c r="R68" s="58">
        <v>4128</v>
      </c>
    </row>
    <row r="69" spans="1:18" s="57" customFormat="1" ht="13.5" customHeight="1">
      <c r="A69" s="68"/>
      <c r="B69" s="58">
        <v>74</v>
      </c>
      <c r="C69" s="58" t="s">
        <v>46</v>
      </c>
      <c r="D69" s="58">
        <v>1022</v>
      </c>
      <c r="E69" s="59">
        <v>100</v>
      </c>
      <c r="F69" s="58">
        <v>0</v>
      </c>
      <c r="G69" s="60">
        <v>0</v>
      </c>
      <c r="H69" s="58">
        <v>0</v>
      </c>
      <c r="I69" s="60">
        <v>0</v>
      </c>
      <c r="J69" s="58">
        <v>0</v>
      </c>
      <c r="K69" s="60">
        <v>0</v>
      </c>
      <c r="L69" s="58">
        <v>1022</v>
      </c>
      <c r="M69" s="58">
        <v>0</v>
      </c>
      <c r="N69" s="58">
        <v>2</v>
      </c>
      <c r="O69" s="58">
        <v>2550</v>
      </c>
      <c r="P69" s="58">
        <v>0</v>
      </c>
      <c r="Q69" s="58">
        <v>0</v>
      </c>
      <c r="R69" s="58">
        <v>2550</v>
      </c>
    </row>
    <row r="70" spans="1:18" s="57" customFormat="1" ht="13.5" customHeight="1" thickBot="1">
      <c r="A70" s="68"/>
      <c r="B70" s="61">
        <v>63</v>
      </c>
      <c r="C70" s="61" t="s">
        <v>37</v>
      </c>
      <c r="D70" s="61">
        <v>1715</v>
      </c>
      <c r="E70" s="63">
        <v>67.7</v>
      </c>
      <c r="F70" s="61">
        <v>0</v>
      </c>
      <c r="G70" s="63">
        <v>0</v>
      </c>
      <c r="H70" s="61">
        <v>818</v>
      </c>
      <c r="I70" s="63">
        <v>32.3</v>
      </c>
      <c r="J70" s="61">
        <v>0</v>
      </c>
      <c r="K70" s="63">
        <v>0</v>
      </c>
      <c r="L70" s="61">
        <v>2533</v>
      </c>
      <c r="M70" s="61">
        <v>0</v>
      </c>
      <c r="N70" s="61">
        <v>14</v>
      </c>
      <c r="O70" s="61">
        <v>12902</v>
      </c>
      <c r="P70" s="61">
        <v>0</v>
      </c>
      <c r="Q70" s="61">
        <v>0</v>
      </c>
      <c r="R70" s="61">
        <v>12902</v>
      </c>
    </row>
    <row r="71" spans="1:18" s="7" customFormat="1" ht="13.5" customHeight="1" thickTop="1">
      <c r="A71" s="68"/>
      <c r="B71" s="32"/>
      <c r="C71" s="41" t="s">
        <v>64</v>
      </c>
      <c r="D71" s="43">
        <f>+SUM(D67:D70)</f>
        <v>11966</v>
      </c>
      <c r="E71" s="44">
        <f>+ROUND(D71/L71*100,1)</f>
        <v>93.6</v>
      </c>
      <c r="F71" s="43">
        <f>+SUM(F67:F70)</f>
        <v>0</v>
      </c>
      <c r="G71" s="45">
        <f>+ROUND(F71/L71*100,1)</f>
        <v>0</v>
      </c>
      <c r="H71" s="43">
        <f>+SUM(H67:H70)</f>
        <v>818</v>
      </c>
      <c r="I71" s="44">
        <f>+ROUND(H71/L71*100,1)</f>
        <v>6.4</v>
      </c>
      <c r="J71" s="43">
        <f>+SUM(J67:J70)</f>
        <v>0</v>
      </c>
      <c r="K71" s="45">
        <f>+ROUND(J71/L71*100,1)</f>
        <v>0</v>
      </c>
      <c r="L71" s="43">
        <f aca="true" t="shared" si="7" ref="L71:R71">+SUM(L67:L70)</f>
        <v>12784</v>
      </c>
      <c r="M71" s="43">
        <f t="shared" si="7"/>
        <v>0</v>
      </c>
      <c r="N71" s="43">
        <f t="shared" si="7"/>
        <v>55</v>
      </c>
      <c r="O71" s="43">
        <f t="shared" si="7"/>
        <v>28950</v>
      </c>
      <c r="P71" s="43">
        <f t="shared" si="7"/>
        <v>0</v>
      </c>
      <c r="Q71" s="43">
        <f t="shared" si="7"/>
        <v>0</v>
      </c>
      <c r="R71" s="43">
        <f t="shared" si="7"/>
        <v>28950</v>
      </c>
    </row>
    <row r="72" spans="1:18" s="7" customFormat="1" ht="13.5" customHeight="1">
      <c r="A72" s="68"/>
      <c r="B72" s="34"/>
      <c r="C72" s="35"/>
      <c r="D72" s="38"/>
      <c r="E72" s="39"/>
      <c r="F72" s="38"/>
      <c r="G72" s="39"/>
      <c r="H72" s="38"/>
      <c r="I72" s="39"/>
      <c r="J72" s="38"/>
      <c r="K72" s="39"/>
      <c r="L72" s="38"/>
      <c r="M72" s="38"/>
      <c r="N72" s="38"/>
      <c r="O72" s="38"/>
      <c r="P72" s="38"/>
      <c r="Q72" s="38"/>
      <c r="R72" s="38"/>
    </row>
    <row r="73" spans="1:18" s="57" customFormat="1" ht="13.5" customHeight="1">
      <c r="A73" s="68" t="s">
        <v>62</v>
      </c>
      <c r="B73" s="53">
        <v>57</v>
      </c>
      <c r="C73" s="53" t="s">
        <v>34</v>
      </c>
      <c r="D73" s="53">
        <v>9116</v>
      </c>
      <c r="E73" s="55">
        <v>43.1</v>
      </c>
      <c r="F73" s="53">
        <v>0</v>
      </c>
      <c r="G73" s="55">
        <v>0</v>
      </c>
      <c r="H73" s="53">
        <v>12054</v>
      </c>
      <c r="I73" s="55">
        <v>56.9</v>
      </c>
      <c r="J73" s="53">
        <v>0</v>
      </c>
      <c r="K73" s="55">
        <v>0</v>
      </c>
      <c r="L73" s="56">
        <v>21170</v>
      </c>
      <c r="M73" s="53">
        <v>0</v>
      </c>
      <c r="N73" s="53">
        <v>60</v>
      </c>
      <c r="O73" s="53">
        <v>53384</v>
      </c>
      <c r="P73" s="53">
        <v>0</v>
      </c>
      <c r="Q73" s="53">
        <v>0</v>
      </c>
      <c r="R73" s="53">
        <v>53384</v>
      </c>
    </row>
    <row r="74" spans="1:18" s="57" customFormat="1" ht="13.5" customHeight="1">
      <c r="A74" s="68"/>
      <c r="B74" s="58">
        <v>1</v>
      </c>
      <c r="C74" s="58" t="s">
        <v>2</v>
      </c>
      <c r="D74" s="58">
        <v>17862</v>
      </c>
      <c r="E74" s="60">
        <v>53</v>
      </c>
      <c r="F74" s="58">
        <v>1396</v>
      </c>
      <c r="G74" s="60">
        <v>4.1</v>
      </c>
      <c r="H74" s="58">
        <v>14409</v>
      </c>
      <c r="I74" s="60">
        <v>42.8</v>
      </c>
      <c r="J74" s="58">
        <v>4</v>
      </c>
      <c r="K74" s="60">
        <v>0</v>
      </c>
      <c r="L74" s="58">
        <v>33671</v>
      </c>
      <c r="M74" s="58">
        <v>1177</v>
      </c>
      <c r="N74" s="58">
        <v>117</v>
      </c>
      <c r="O74" s="58">
        <v>108762</v>
      </c>
      <c r="P74" s="58">
        <v>1</v>
      </c>
      <c r="Q74" s="58">
        <v>503</v>
      </c>
      <c r="R74" s="58">
        <v>109265</v>
      </c>
    </row>
    <row r="75" spans="1:18" s="57" customFormat="1" ht="13.5" customHeight="1">
      <c r="A75" s="68"/>
      <c r="B75" s="58">
        <v>10</v>
      </c>
      <c r="C75" s="58" t="s">
        <v>8</v>
      </c>
      <c r="D75" s="58">
        <v>2517</v>
      </c>
      <c r="E75" s="60">
        <v>36.8</v>
      </c>
      <c r="F75" s="58">
        <v>1518</v>
      </c>
      <c r="G75" s="60">
        <v>22.2</v>
      </c>
      <c r="H75" s="58">
        <v>2810</v>
      </c>
      <c r="I75" s="60">
        <v>41.1</v>
      </c>
      <c r="J75" s="58">
        <v>0</v>
      </c>
      <c r="K75" s="60">
        <v>0</v>
      </c>
      <c r="L75" s="58">
        <v>6845</v>
      </c>
      <c r="M75" s="58">
        <v>0</v>
      </c>
      <c r="N75" s="58">
        <v>26</v>
      </c>
      <c r="O75" s="58">
        <v>26241</v>
      </c>
      <c r="P75" s="58">
        <v>0</v>
      </c>
      <c r="Q75" s="58">
        <v>0</v>
      </c>
      <c r="R75" s="58">
        <v>26241</v>
      </c>
    </row>
    <row r="76" spans="1:18" s="57" customFormat="1" ht="13.5" customHeight="1">
      <c r="A76" s="68"/>
      <c r="B76" s="58">
        <v>26</v>
      </c>
      <c r="C76" s="58" t="s">
        <v>18</v>
      </c>
      <c r="D76" s="58">
        <v>196</v>
      </c>
      <c r="E76" s="60">
        <v>28.6</v>
      </c>
      <c r="F76" s="58">
        <v>453</v>
      </c>
      <c r="G76" s="60">
        <v>66</v>
      </c>
      <c r="H76" s="58">
        <v>37</v>
      </c>
      <c r="I76" s="60">
        <v>5.4</v>
      </c>
      <c r="J76" s="58">
        <v>0</v>
      </c>
      <c r="K76" s="60">
        <v>0</v>
      </c>
      <c r="L76" s="58">
        <v>686</v>
      </c>
      <c r="M76" s="58">
        <v>0</v>
      </c>
      <c r="N76" s="58">
        <v>16</v>
      </c>
      <c r="O76" s="58">
        <v>1047</v>
      </c>
      <c r="P76" s="58">
        <v>0</v>
      </c>
      <c r="Q76" s="58">
        <v>0</v>
      </c>
      <c r="R76" s="58">
        <v>1047</v>
      </c>
    </row>
    <row r="77" spans="1:18" s="57" customFormat="1" ht="13.5" customHeight="1">
      <c r="A77" s="68"/>
      <c r="B77" s="58">
        <v>15</v>
      </c>
      <c r="C77" s="58" t="s">
        <v>11</v>
      </c>
      <c r="D77" s="58">
        <v>0</v>
      </c>
      <c r="E77" s="60">
        <v>0</v>
      </c>
      <c r="F77" s="58">
        <v>0</v>
      </c>
      <c r="G77" s="60">
        <v>0</v>
      </c>
      <c r="H77" s="58">
        <v>1340</v>
      </c>
      <c r="I77" s="59">
        <v>100</v>
      </c>
      <c r="J77" s="58">
        <v>0</v>
      </c>
      <c r="K77" s="60">
        <v>0</v>
      </c>
      <c r="L77" s="58">
        <v>1340</v>
      </c>
      <c r="M77" s="58">
        <v>0</v>
      </c>
      <c r="N77" s="58">
        <v>3</v>
      </c>
      <c r="O77" s="58">
        <v>16800</v>
      </c>
      <c r="P77" s="58">
        <v>0</v>
      </c>
      <c r="Q77" s="58">
        <v>0</v>
      </c>
      <c r="R77" s="58">
        <v>16800</v>
      </c>
    </row>
    <row r="78" spans="1:18" s="57" customFormat="1" ht="13.5" customHeight="1">
      <c r="A78" s="68"/>
      <c r="B78" s="58">
        <v>87</v>
      </c>
      <c r="C78" s="58" t="s">
        <v>56</v>
      </c>
      <c r="D78" s="58">
        <v>312</v>
      </c>
      <c r="E78" s="60">
        <v>37.1</v>
      </c>
      <c r="F78" s="58">
        <v>0</v>
      </c>
      <c r="G78" s="60">
        <v>0</v>
      </c>
      <c r="H78" s="58">
        <v>528</v>
      </c>
      <c r="I78" s="60">
        <v>62.9</v>
      </c>
      <c r="J78" s="58">
        <v>0</v>
      </c>
      <c r="K78" s="60">
        <v>0</v>
      </c>
      <c r="L78" s="58">
        <v>840</v>
      </c>
      <c r="M78" s="58">
        <v>0</v>
      </c>
      <c r="N78" s="58">
        <v>6</v>
      </c>
      <c r="O78" s="58">
        <v>1291</v>
      </c>
      <c r="P78" s="58">
        <v>0</v>
      </c>
      <c r="Q78" s="58">
        <v>0</v>
      </c>
      <c r="R78" s="58">
        <v>1291</v>
      </c>
    </row>
    <row r="79" spans="1:18" s="57" customFormat="1" ht="13.5" customHeight="1">
      <c r="A79" s="68"/>
      <c r="B79" s="58">
        <v>81</v>
      </c>
      <c r="C79" s="58" t="s">
        <v>52</v>
      </c>
      <c r="D79" s="58">
        <v>1332</v>
      </c>
      <c r="E79" s="60">
        <v>96.9</v>
      </c>
      <c r="F79" s="58">
        <v>43</v>
      </c>
      <c r="G79" s="60">
        <v>3.1</v>
      </c>
      <c r="H79" s="58">
        <v>0</v>
      </c>
      <c r="I79" s="60">
        <v>0</v>
      </c>
      <c r="J79" s="58">
        <v>0</v>
      </c>
      <c r="K79" s="60">
        <v>0</v>
      </c>
      <c r="L79" s="58">
        <v>1375</v>
      </c>
      <c r="M79" s="58">
        <v>0</v>
      </c>
      <c r="N79" s="58">
        <v>19</v>
      </c>
      <c r="O79" s="58">
        <v>3655</v>
      </c>
      <c r="P79" s="58">
        <v>0</v>
      </c>
      <c r="Q79" s="58">
        <v>0</v>
      </c>
      <c r="R79" s="58">
        <v>3655</v>
      </c>
    </row>
    <row r="80" spans="1:18" s="57" customFormat="1" ht="13.5" customHeight="1">
      <c r="A80" s="68"/>
      <c r="B80" s="58">
        <v>54</v>
      </c>
      <c r="C80" s="58" t="s">
        <v>31</v>
      </c>
      <c r="D80" s="58">
        <v>462</v>
      </c>
      <c r="E80" s="60">
        <v>50.5</v>
      </c>
      <c r="F80" s="58">
        <v>0</v>
      </c>
      <c r="G80" s="60">
        <v>0</v>
      </c>
      <c r="H80" s="58">
        <v>452</v>
      </c>
      <c r="I80" s="60">
        <v>49.5</v>
      </c>
      <c r="J80" s="58">
        <v>0</v>
      </c>
      <c r="K80" s="60">
        <v>0</v>
      </c>
      <c r="L80" s="58">
        <v>914</v>
      </c>
      <c r="M80" s="58">
        <v>0</v>
      </c>
      <c r="N80" s="58">
        <v>1</v>
      </c>
      <c r="O80" s="58">
        <v>3964</v>
      </c>
      <c r="P80" s="58">
        <v>0</v>
      </c>
      <c r="Q80" s="58">
        <v>0</v>
      </c>
      <c r="R80" s="58">
        <v>3964</v>
      </c>
    </row>
    <row r="81" spans="1:18" s="57" customFormat="1" ht="13.5" customHeight="1" thickBot="1">
      <c r="A81" s="68"/>
      <c r="B81" s="61">
        <v>75</v>
      </c>
      <c r="C81" s="61" t="s">
        <v>47</v>
      </c>
      <c r="D81" s="61">
        <v>0</v>
      </c>
      <c r="E81" s="63">
        <v>0</v>
      </c>
      <c r="F81" s="61">
        <v>0</v>
      </c>
      <c r="G81" s="63">
        <v>0</v>
      </c>
      <c r="H81" s="61">
        <v>542</v>
      </c>
      <c r="I81" s="62">
        <v>100</v>
      </c>
      <c r="J81" s="61">
        <v>0</v>
      </c>
      <c r="K81" s="63">
        <v>0</v>
      </c>
      <c r="L81" s="61">
        <v>542</v>
      </c>
      <c r="M81" s="61">
        <v>0</v>
      </c>
      <c r="N81" s="61">
        <v>6</v>
      </c>
      <c r="O81" s="61">
        <v>2125</v>
      </c>
      <c r="P81" s="61">
        <v>0</v>
      </c>
      <c r="Q81" s="61">
        <v>0</v>
      </c>
      <c r="R81" s="61">
        <v>2125</v>
      </c>
    </row>
    <row r="82" spans="1:18" s="7" customFormat="1" ht="13.5" customHeight="1" thickTop="1">
      <c r="A82" s="68"/>
      <c r="B82" s="32"/>
      <c r="C82" s="41" t="s">
        <v>64</v>
      </c>
      <c r="D82" s="48">
        <f>+SUM(D73:D81)</f>
        <v>31797</v>
      </c>
      <c r="E82" s="49">
        <f>+ROUND(D82/L82*100,1)</f>
        <v>47.2</v>
      </c>
      <c r="F82" s="48">
        <f>+SUM(F73:F81)</f>
        <v>3410</v>
      </c>
      <c r="G82" s="49">
        <f>+ROUND(F82/L82*100,1)</f>
        <v>5.1</v>
      </c>
      <c r="H82" s="48">
        <f>+SUM(H73:H81)</f>
        <v>32172</v>
      </c>
      <c r="I82" s="49">
        <f>+ROUND(H82/L82*100,1)</f>
        <v>47.7</v>
      </c>
      <c r="J82" s="48">
        <f>+SUM(J73:J81)</f>
        <v>4</v>
      </c>
      <c r="K82" s="50">
        <f>+ROUND(J82/L82*100,1)</f>
        <v>0</v>
      </c>
      <c r="L82" s="48">
        <f aca="true" t="shared" si="8" ref="L82:R82">+SUM(L73:L81)</f>
        <v>67383</v>
      </c>
      <c r="M82" s="48">
        <f t="shared" si="8"/>
        <v>1177</v>
      </c>
      <c r="N82" s="48">
        <f t="shared" si="8"/>
        <v>254</v>
      </c>
      <c r="O82" s="48">
        <f t="shared" si="8"/>
        <v>217269</v>
      </c>
      <c r="P82" s="48">
        <f t="shared" si="8"/>
        <v>1</v>
      </c>
      <c r="Q82" s="48">
        <f t="shared" si="8"/>
        <v>503</v>
      </c>
      <c r="R82" s="48">
        <f t="shared" si="8"/>
        <v>217772</v>
      </c>
    </row>
    <row r="83" spans="1:18" s="7" customFormat="1" ht="13.5" customHeight="1">
      <c r="A83" s="68"/>
      <c r="B83" s="34"/>
      <c r="C83" s="35"/>
      <c r="D83" s="38"/>
      <c r="E83" s="39"/>
      <c r="F83" s="38"/>
      <c r="G83" s="39"/>
      <c r="H83" s="38"/>
      <c r="I83" s="39"/>
      <c r="J83" s="38"/>
      <c r="K83" s="39"/>
      <c r="L83" s="38"/>
      <c r="M83" s="38"/>
      <c r="N83" s="38"/>
      <c r="O83" s="38"/>
      <c r="P83" s="38"/>
      <c r="Q83" s="38"/>
      <c r="R83" s="38"/>
    </row>
    <row r="84" spans="1:18" s="57" customFormat="1" ht="13.5" customHeight="1">
      <c r="A84" s="68" t="s">
        <v>63</v>
      </c>
      <c r="B84" s="53">
        <v>2</v>
      </c>
      <c r="C84" s="53" t="s">
        <v>3</v>
      </c>
      <c r="D84" s="53">
        <v>2000</v>
      </c>
      <c r="E84" s="55">
        <v>41.2</v>
      </c>
      <c r="F84" s="53">
        <v>0</v>
      </c>
      <c r="G84" s="55">
        <v>0</v>
      </c>
      <c r="H84" s="53">
        <v>2860</v>
      </c>
      <c r="I84" s="55">
        <v>58.8</v>
      </c>
      <c r="J84" s="53">
        <v>0</v>
      </c>
      <c r="K84" s="55">
        <v>0</v>
      </c>
      <c r="L84" s="53">
        <v>4860</v>
      </c>
      <c r="M84" s="53">
        <v>0</v>
      </c>
      <c r="N84" s="53">
        <v>24</v>
      </c>
      <c r="O84" s="53">
        <v>13151</v>
      </c>
      <c r="P84" s="53">
        <v>0</v>
      </c>
      <c r="Q84" s="53">
        <v>0</v>
      </c>
      <c r="R84" s="53">
        <v>13151</v>
      </c>
    </row>
    <row r="85" spans="1:18" s="57" customFormat="1" ht="13.5" customHeight="1">
      <c r="A85" s="68"/>
      <c r="B85" s="58">
        <v>69</v>
      </c>
      <c r="C85" s="58" t="s">
        <v>42</v>
      </c>
      <c r="D85" s="58">
        <v>525</v>
      </c>
      <c r="E85" s="59">
        <v>100</v>
      </c>
      <c r="F85" s="58">
        <v>0</v>
      </c>
      <c r="G85" s="60">
        <v>0</v>
      </c>
      <c r="H85" s="58">
        <v>0</v>
      </c>
      <c r="I85" s="60">
        <v>0</v>
      </c>
      <c r="J85" s="58">
        <v>0</v>
      </c>
      <c r="K85" s="60">
        <v>0</v>
      </c>
      <c r="L85" s="58">
        <v>525</v>
      </c>
      <c r="M85" s="58">
        <v>0</v>
      </c>
      <c r="N85" s="58">
        <v>13</v>
      </c>
      <c r="O85" s="58">
        <v>2231</v>
      </c>
      <c r="P85" s="58">
        <v>0</v>
      </c>
      <c r="Q85" s="58">
        <v>0</v>
      </c>
      <c r="R85" s="58">
        <v>2231</v>
      </c>
    </row>
    <row r="86" spans="1:18" s="57" customFormat="1" ht="13.5" customHeight="1">
      <c r="A86" s="68"/>
      <c r="B86" s="58">
        <v>27</v>
      </c>
      <c r="C86" s="58" t="s">
        <v>19</v>
      </c>
      <c r="D86" s="58">
        <v>2605</v>
      </c>
      <c r="E86" s="59">
        <v>100</v>
      </c>
      <c r="F86" s="58">
        <v>0</v>
      </c>
      <c r="G86" s="60">
        <v>0</v>
      </c>
      <c r="H86" s="58">
        <v>0</v>
      </c>
      <c r="I86" s="60">
        <v>0</v>
      </c>
      <c r="J86" s="58">
        <v>0</v>
      </c>
      <c r="K86" s="60">
        <v>0</v>
      </c>
      <c r="L86" s="58">
        <v>2605</v>
      </c>
      <c r="M86" s="58">
        <v>0</v>
      </c>
      <c r="N86" s="58">
        <v>18</v>
      </c>
      <c r="O86" s="58">
        <v>8834</v>
      </c>
      <c r="P86" s="58">
        <v>0</v>
      </c>
      <c r="Q86" s="58">
        <v>0</v>
      </c>
      <c r="R86" s="58">
        <v>8834</v>
      </c>
    </row>
    <row r="87" spans="1:18" s="57" customFormat="1" ht="13.5" customHeight="1">
      <c r="A87" s="68"/>
      <c r="B87" s="58">
        <v>21</v>
      </c>
      <c r="C87" s="58" t="s">
        <v>14</v>
      </c>
      <c r="D87" s="58">
        <v>995</v>
      </c>
      <c r="E87" s="60">
        <v>56.6</v>
      </c>
      <c r="F87" s="58">
        <v>0</v>
      </c>
      <c r="G87" s="60">
        <v>0</v>
      </c>
      <c r="H87" s="58">
        <v>762</v>
      </c>
      <c r="I87" s="60">
        <v>43.4</v>
      </c>
      <c r="J87" s="58">
        <v>0</v>
      </c>
      <c r="K87" s="60">
        <v>0</v>
      </c>
      <c r="L87" s="58">
        <v>1757</v>
      </c>
      <c r="M87" s="58">
        <v>0</v>
      </c>
      <c r="N87" s="58">
        <v>26</v>
      </c>
      <c r="O87" s="58">
        <v>6438</v>
      </c>
      <c r="P87" s="58">
        <v>0</v>
      </c>
      <c r="Q87" s="58">
        <v>0</v>
      </c>
      <c r="R87" s="58">
        <v>6438</v>
      </c>
    </row>
    <row r="88" spans="1:18" s="57" customFormat="1" ht="13.5" customHeight="1">
      <c r="A88" s="68"/>
      <c r="B88" s="58">
        <v>40</v>
      </c>
      <c r="C88" s="58" t="s">
        <v>23</v>
      </c>
      <c r="D88" s="58">
        <v>558</v>
      </c>
      <c r="E88" s="59">
        <v>100</v>
      </c>
      <c r="F88" s="58">
        <v>0</v>
      </c>
      <c r="G88" s="60">
        <v>0</v>
      </c>
      <c r="H88" s="58">
        <v>0</v>
      </c>
      <c r="I88" s="60">
        <v>0</v>
      </c>
      <c r="J88" s="58">
        <v>0</v>
      </c>
      <c r="K88" s="60">
        <v>0</v>
      </c>
      <c r="L88" s="58">
        <v>558</v>
      </c>
      <c r="M88" s="58">
        <v>0</v>
      </c>
      <c r="N88" s="58">
        <v>6</v>
      </c>
      <c r="O88" s="58">
        <v>2242</v>
      </c>
      <c r="P88" s="58">
        <v>0</v>
      </c>
      <c r="Q88" s="58">
        <v>0</v>
      </c>
      <c r="R88" s="58">
        <v>2242</v>
      </c>
    </row>
    <row r="89" spans="1:18" s="57" customFormat="1" ht="13.5" customHeight="1" thickBot="1">
      <c r="A89" s="68"/>
      <c r="B89" s="61">
        <v>23</v>
      </c>
      <c r="C89" s="61" t="s">
        <v>16</v>
      </c>
      <c r="D89" s="61">
        <v>780</v>
      </c>
      <c r="E89" s="62">
        <v>100</v>
      </c>
      <c r="F89" s="61">
        <v>0</v>
      </c>
      <c r="G89" s="63">
        <v>0</v>
      </c>
      <c r="H89" s="61">
        <v>0</v>
      </c>
      <c r="I89" s="63">
        <v>0</v>
      </c>
      <c r="J89" s="61">
        <v>0</v>
      </c>
      <c r="K89" s="63">
        <v>0</v>
      </c>
      <c r="L89" s="61">
        <v>780</v>
      </c>
      <c r="M89" s="61">
        <v>0</v>
      </c>
      <c r="N89" s="61">
        <v>7</v>
      </c>
      <c r="O89" s="61">
        <v>5497</v>
      </c>
      <c r="P89" s="61">
        <v>0</v>
      </c>
      <c r="Q89" s="61">
        <v>0</v>
      </c>
      <c r="R89" s="61">
        <v>5497</v>
      </c>
    </row>
    <row r="90" spans="1:18" s="7" customFormat="1" ht="13.5" customHeight="1" thickTop="1">
      <c r="A90" s="68"/>
      <c r="B90" s="40"/>
      <c r="C90" s="41" t="s">
        <v>64</v>
      </c>
      <c r="D90" s="43">
        <f>+SUM(D84:D89)</f>
        <v>7463</v>
      </c>
      <c r="E90" s="44">
        <f>+ROUND(D90/L90*100,1)</f>
        <v>67.3</v>
      </c>
      <c r="F90" s="43">
        <f>+SUM(F84:F89)</f>
        <v>0</v>
      </c>
      <c r="G90" s="45">
        <f>+ROUND(F90/L90*100,1)</f>
        <v>0</v>
      </c>
      <c r="H90" s="43">
        <f>+SUM(H84:H89)</f>
        <v>3622</v>
      </c>
      <c r="I90" s="44">
        <f>+ROUND(H90/L90*100,1)</f>
        <v>32.7</v>
      </c>
      <c r="J90" s="43">
        <f>+SUM(J84:J89)</f>
        <v>0</v>
      </c>
      <c r="K90" s="45">
        <f>+ROUND(J90/L90*100,1)</f>
        <v>0</v>
      </c>
      <c r="L90" s="43">
        <f aca="true" t="shared" si="9" ref="L90:R90">+SUM(L84:L89)</f>
        <v>11085</v>
      </c>
      <c r="M90" s="43">
        <f t="shared" si="9"/>
        <v>0</v>
      </c>
      <c r="N90" s="43">
        <f t="shared" si="9"/>
        <v>94</v>
      </c>
      <c r="O90" s="43">
        <f t="shared" si="9"/>
        <v>38393</v>
      </c>
      <c r="P90" s="43">
        <f t="shared" si="9"/>
        <v>0</v>
      </c>
      <c r="Q90" s="43">
        <f t="shared" si="9"/>
        <v>0</v>
      </c>
      <c r="R90" s="43">
        <f t="shared" si="9"/>
        <v>38393</v>
      </c>
    </row>
    <row r="91" spans="1:18" s="7" customFormat="1" ht="13.5" customHeight="1">
      <c r="A91" s="68"/>
      <c r="B91" s="34"/>
      <c r="C91" s="35"/>
      <c r="D91" s="38"/>
      <c r="E91" s="39"/>
      <c r="F91" s="38"/>
      <c r="G91" s="39"/>
      <c r="H91" s="38"/>
      <c r="I91" s="39"/>
      <c r="J91" s="38"/>
      <c r="K91" s="39"/>
      <c r="L91" s="38"/>
      <c r="M91" s="38"/>
      <c r="N91" s="38"/>
      <c r="O91" s="38"/>
      <c r="P91" s="38"/>
      <c r="Q91" s="38"/>
      <c r="R91" s="38"/>
    </row>
    <row r="92" spans="1:18" s="7" customFormat="1" ht="13.5" customHeight="1">
      <c r="A92" s="11" t="s">
        <v>166</v>
      </c>
      <c r="B92" s="36"/>
      <c r="C92" s="37" t="s">
        <v>64</v>
      </c>
      <c r="D92" s="8">
        <f>+D12+D18+D33+D44+D49+D52+D65+D71+D82+D90</f>
        <v>135722</v>
      </c>
      <c r="E92" s="9">
        <f>+ROUND(D92/L92*100,1)</f>
        <v>59.4</v>
      </c>
      <c r="F92" s="8">
        <f>+F12+F18+F33+F44+F49+F52+F65+F71+F82+F90</f>
        <v>23441</v>
      </c>
      <c r="G92" s="9">
        <f>+ROUND(F92/L92*100,1)</f>
        <v>10.3</v>
      </c>
      <c r="H92" s="8">
        <f>+H12+H18+H33+H44+H49+H52+H65+H71+H82+H90</f>
        <v>67828</v>
      </c>
      <c r="I92" s="9">
        <f>+ROUND(H92/L92*100,1)</f>
        <v>29.7</v>
      </c>
      <c r="J92" s="8">
        <f>+J12+J18+J33+J44+J49+J52+J65+J71+J82+J90</f>
        <v>1459</v>
      </c>
      <c r="K92" s="9">
        <f>+ROUND(J92/L92*100,1)</f>
        <v>0.6</v>
      </c>
      <c r="L92" s="8">
        <f aca="true" t="shared" si="10" ref="L92:R92">+L12+L18+L33+L44+L49+L52+L65+L71+L82+L90</f>
        <v>228450</v>
      </c>
      <c r="M92" s="8">
        <f t="shared" si="10"/>
        <v>5975</v>
      </c>
      <c r="N92" s="8">
        <f t="shared" si="10"/>
        <v>1374</v>
      </c>
      <c r="O92" s="8">
        <f t="shared" si="10"/>
        <v>792722</v>
      </c>
      <c r="P92" s="8">
        <f t="shared" si="10"/>
        <v>1</v>
      </c>
      <c r="Q92" s="8">
        <f t="shared" si="10"/>
        <v>503</v>
      </c>
      <c r="R92" s="8">
        <f t="shared" si="10"/>
        <v>793225</v>
      </c>
    </row>
    <row r="93" spans="5:11" s="7" customFormat="1" ht="13.5" customHeight="1">
      <c r="E93" s="10"/>
      <c r="G93" s="10"/>
      <c r="I93" s="10"/>
      <c r="K93" s="10"/>
    </row>
    <row r="94" spans="5:11" s="7" customFormat="1" ht="13.5" customHeight="1">
      <c r="E94" s="10"/>
      <c r="G94" s="10"/>
      <c r="I94" s="10"/>
      <c r="K94" s="10"/>
    </row>
    <row r="95" spans="5:11" s="7" customFormat="1" ht="13.5" customHeight="1">
      <c r="E95" s="10"/>
      <c r="G95" s="10"/>
      <c r="I95" s="10"/>
      <c r="K95" s="10"/>
    </row>
    <row r="96" spans="5:11" s="7" customFormat="1" ht="13.5" customHeight="1">
      <c r="E96" s="10"/>
      <c r="G96" s="10"/>
      <c r="I96" s="10"/>
      <c r="K96" s="10"/>
    </row>
    <row r="97" spans="5:11" s="7" customFormat="1" ht="13.5" customHeight="1">
      <c r="E97" s="10"/>
      <c r="G97" s="10"/>
      <c r="I97" s="10"/>
      <c r="K97" s="10"/>
    </row>
    <row r="98" spans="5:11" s="7" customFormat="1" ht="13.5" customHeight="1">
      <c r="E98" s="10"/>
      <c r="G98" s="10"/>
      <c r="I98" s="10"/>
      <c r="K98" s="10"/>
    </row>
    <row r="99" spans="5:11" s="7" customFormat="1" ht="13.5" customHeight="1">
      <c r="E99" s="10"/>
      <c r="G99" s="10"/>
      <c r="I99" s="10"/>
      <c r="K99" s="10"/>
    </row>
    <row r="100" spans="5:11" s="7" customFormat="1" ht="13.5" customHeight="1">
      <c r="E100" s="10"/>
      <c r="G100" s="10"/>
      <c r="I100" s="10"/>
      <c r="K100" s="10"/>
    </row>
    <row r="101" spans="5:11" s="7" customFormat="1" ht="13.5" customHeight="1">
      <c r="E101" s="10"/>
      <c r="G101" s="10"/>
      <c r="I101" s="10"/>
      <c r="K101" s="10"/>
    </row>
    <row r="102" spans="5:11" s="7" customFormat="1" ht="13.5" customHeight="1">
      <c r="E102" s="10"/>
      <c r="G102" s="10"/>
      <c r="I102" s="10"/>
      <c r="K102" s="10"/>
    </row>
    <row r="103" spans="5:11" s="7" customFormat="1" ht="13.5" customHeight="1">
      <c r="E103" s="10"/>
      <c r="G103" s="10"/>
      <c r="I103" s="10"/>
      <c r="K103" s="10"/>
    </row>
    <row r="104" spans="5:11" s="7" customFormat="1" ht="13.5" customHeight="1">
      <c r="E104" s="10"/>
      <c r="G104" s="10"/>
      <c r="I104" s="10"/>
      <c r="K104" s="10"/>
    </row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</sheetData>
  <sheetProtection/>
  <mergeCells count="21">
    <mergeCell ref="F4:G4"/>
    <mergeCell ref="A20:A34"/>
    <mergeCell ref="J4:K4"/>
    <mergeCell ref="A46:A50"/>
    <mergeCell ref="A3:A5"/>
    <mergeCell ref="A14:A19"/>
    <mergeCell ref="N3:R3"/>
    <mergeCell ref="N4:O4"/>
    <mergeCell ref="P4:Q4"/>
    <mergeCell ref="D3:M3"/>
    <mergeCell ref="D4:E4"/>
    <mergeCell ref="A35:A45"/>
    <mergeCell ref="H4:I4"/>
    <mergeCell ref="A54:A66"/>
    <mergeCell ref="A67:A72"/>
    <mergeCell ref="A73:A83"/>
    <mergeCell ref="A84:A91"/>
    <mergeCell ref="B3:B5"/>
    <mergeCell ref="C3:C5"/>
    <mergeCell ref="A6:A13"/>
    <mergeCell ref="A51:A53"/>
  </mergeCells>
  <printOptions/>
  <pageMargins left="0.7874015748031497" right="0.1968503937007874" top="0.5905511811023623" bottom="0.7874015748031497" header="0.5118110236220472" footer="0.5118110236220472"/>
  <pageSetup horizontalDpi="600" verticalDpi="600" orientation="portrait" paperSize="9" scale="90" r:id="rId1"/>
  <rowBreaks count="1" manualBreakCount="1">
    <brk id="53" max="255" man="1"/>
  </rowBreaks>
  <ignoredErrors>
    <ignoredError sqref="F12:R12 E18:K18 E33:R34 E44:R45 E49:R50 M46 M47:N47 M48 E52:R53 M51:N51 M60:M61 N55 M56 M57:N57 M58 M59 E65:R66 M64 E71:R72 M70 E82:R83 M85:M86 M84 E91:R92 F87:H87 M87 M63 M62 M54 M67:M69 M88:M89 E90:M90 O90:R9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89"/>
  <sheetViews>
    <sheetView zoomScale="75" zoomScaleNormal="75" zoomScalePageLayoutView="0" workbookViewId="0" topLeftCell="A1">
      <pane xSplit="4" ySplit="5" topLeftCell="N4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98" sqref="O98"/>
    </sheetView>
  </sheetViews>
  <sheetFormatPr defaultColWidth="9.00390625" defaultRowHeight="13.5"/>
  <cols>
    <col min="1" max="3" width="3.50390625" style="24" customWidth="1"/>
    <col min="4" max="4" width="14.125" style="24" customWidth="1"/>
    <col min="5" max="5" width="11.25390625" style="0" bestFit="1" customWidth="1"/>
    <col min="6" max="6" width="9.00390625" style="31" customWidth="1"/>
    <col min="7" max="7" width="11.25390625" style="0" bestFit="1" customWidth="1"/>
    <col min="8" max="8" width="9.00390625" style="31" customWidth="1"/>
    <col min="9" max="9" width="11.25390625" style="0" bestFit="1" customWidth="1"/>
    <col min="10" max="10" width="9.00390625" style="31" customWidth="1"/>
    <col min="11" max="11" width="11.25390625" style="0" bestFit="1" customWidth="1"/>
    <col min="12" max="13" width="9.00390625" style="31" customWidth="1"/>
    <col min="14" max="14" width="11.25390625" style="0" bestFit="1" customWidth="1"/>
    <col min="15" max="15" width="9.00390625" style="31" customWidth="1"/>
    <col min="16" max="16" width="11.25390625" style="0" bestFit="1" customWidth="1"/>
    <col min="17" max="18" width="10.25390625" style="0" bestFit="1" customWidth="1"/>
    <col min="19" max="19" width="9.00390625" style="31" customWidth="1"/>
    <col min="20" max="21" width="10.25390625" style="0" bestFit="1" customWidth="1"/>
    <col min="22" max="22" width="9.00390625" style="31" customWidth="1"/>
    <col min="23" max="24" width="10.25390625" style="0" bestFit="1" customWidth="1"/>
    <col min="25" max="25" width="9.00390625" style="31" customWidth="1"/>
  </cols>
  <sheetData>
    <row r="1" spans="1:25" ht="13.5">
      <c r="A1" s="71" t="s">
        <v>149</v>
      </c>
      <c r="B1" s="72"/>
      <c r="C1" s="72"/>
      <c r="D1" s="73"/>
      <c r="E1" s="70" t="s">
        <v>150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 t="s">
        <v>151</v>
      </c>
      <c r="R1" s="70"/>
      <c r="S1" s="70"/>
      <c r="T1" s="70"/>
      <c r="U1" s="70"/>
      <c r="V1" s="70"/>
      <c r="W1" s="70"/>
      <c r="X1" s="70"/>
      <c r="Y1" s="70"/>
    </row>
    <row r="2" spans="1:25" ht="22.5">
      <c r="A2" s="72"/>
      <c r="B2" s="72"/>
      <c r="C2" s="72"/>
      <c r="D2" s="73"/>
      <c r="E2" s="69" t="s">
        <v>152</v>
      </c>
      <c r="F2" s="69"/>
      <c r="G2" s="69" t="s">
        <v>153</v>
      </c>
      <c r="H2" s="69"/>
      <c r="I2" s="69" t="s">
        <v>154</v>
      </c>
      <c r="J2" s="69"/>
      <c r="K2" s="69" t="s">
        <v>155</v>
      </c>
      <c r="L2" s="69"/>
      <c r="M2" s="12" t="s">
        <v>64</v>
      </c>
      <c r="N2" s="4"/>
      <c r="O2" s="12"/>
      <c r="P2" s="4" t="s">
        <v>77</v>
      </c>
      <c r="Q2" s="69" t="s">
        <v>78</v>
      </c>
      <c r="R2" s="69"/>
      <c r="S2" s="69"/>
      <c r="T2" s="69"/>
      <c r="U2" s="69"/>
      <c r="V2" s="69"/>
      <c r="W2" s="69" t="s">
        <v>79</v>
      </c>
      <c r="X2" s="69"/>
      <c r="Y2" s="12" t="s">
        <v>64</v>
      </c>
    </row>
    <row r="3" spans="1:25" ht="22.5">
      <c r="A3" s="72"/>
      <c r="B3" s="72"/>
      <c r="C3" s="72"/>
      <c r="D3" s="73"/>
      <c r="E3" s="4" t="s">
        <v>80</v>
      </c>
      <c r="F3" s="13" t="s">
        <v>65</v>
      </c>
      <c r="G3" s="4" t="s">
        <v>80</v>
      </c>
      <c r="H3" s="13" t="s">
        <v>65</v>
      </c>
      <c r="I3" s="4" t="s">
        <v>80</v>
      </c>
      <c r="J3" s="13" t="s">
        <v>65</v>
      </c>
      <c r="K3" s="4" t="s">
        <v>80</v>
      </c>
      <c r="L3" s="13" t="s">
        <v>65</v>
      </c>
      <c r="M3" s="12" t="s">
        <v>80</v>
      </c>
      <c r="N3" s="4"/>
      <c r="O3" s="12"/>
      <c r="P3" s="4" t="s">
        <v>80</v>
      </c>
      <c r="Q3" s="74" t="s">
        <v>81</v>
      </c>
      <c r="R3" s="75"/>
      <c r="S3" s="76"/>
      <c r="T3" s="74" t="s">
        <v>82</v>
      </c>
      <c r="U3" s="75"/>
      <c r="V3" s="76"/>
      <c r="W3" s="4" t="s">
        <v>66</v>
      </c>
      <c r="X3" s="4" t="s">
        <v>156</v>
      </c>
      <c r="Y3" s="12" t="s">
        <v>156</v>
      </c>
    </row>
    <row r="4" spans="1:25" s="17" customFormat="1" ht="27.75" customHeight="1">
      <c r="A4" s="14" t="s">
        <v>157</v>
      </c>
      <c r="B4" s="14" t="s">
        <v>158</v>
      </c>
      <c r="C4" s="14" t="s">
        <v>159</v>
      </c>
      <c r="D4" s="15" t="s">
        <v>1</v>
      </c>
      <c r="E4" s="16">
        <v>5014</v>
      </c>
      <c r="F4" s="16"/>
      <c r="G4" s="16">
        <v>5015</v>
      </c>
      <c r="H4" s="16"/>
      <c r="I4" s="16">
        <v>5016</v>
      </c>
      <c r="J4" s="16"/>
      <c r="K4" s="16">
        <v>5040</v>
      </c>
      <c r="L4" s="16"/>
      <c r="M4" s="16" t="s">
        <v>160</v>
      </c>
      <c r="N4" s="16">
        <v>5018</v>
      </c>
      <c r="O4" s="16"/>
      <c r="P4" s="16">
        <v>5053</v>
      </c>
      <c r="Q4" s="16">
        <v>534</v>
      </c>
      <c r="R4" s="16">
        <v>541</v>
      </c>
      <c r="S4" s="16" t="s">
        <v>160</v>
      </c>
      <c r="T4" s="16">
        <v>535</v>
      </c>
      <c r="U4" s="16">
        <v>542</v>
      </c>
      <c r="V4" s="16" t="s">
        <v>160</v>
      </c>
      <c r="W4" s="16">
        <v>539</v>
      </c>
      <c r="X4" s="16">
        <v>540</v>
      </c>
      <c r="Y4" s="16"/>
    </row>
    <row r="5" spans="1:25" s="22" customFormat="1" ht="13.5">
      <c r="A5" s="18">
        <v>6</v>
      </c>
      <c r="B5" s="18">
        <v>1</v>
      </c>
      <c r="C5" s="18">
        <v>1</v>
      </c>
      <c r="D5" s="18" t="s">
        <v>89</v>
      </c>
      <c r="E5" s="18">
        <v>5720</v>
      </c>
      <c r="F5" s="19">
        <f aca="true" t="shared" si="0" ref="F5:F10">+ROUND(E5/$M5*100,1)</f>
        <v>100</v>
      </c>
      <c r="G5" s="18"/>
      <c r="H5" s="19">
        <f aca="true" t="shared" si="1" ref="H5:H10">+ROUND(G5/$M5*100,1)</f>
        <v>0</v>
      </c>
      <c r="I5" s="18"/>
      <c r="J5" s="19">
        <f aca="true" t="shared" si="2" ref="J5:J10">+ROUND(I5/$M5*100,1)</f>
        <v>0</v>
      </c>
      <c r="K5" s="18"/>
      <c r="L5" s="19">
        <f aca="true" t="shared" si="3" ref="L5:L10">+ROUND(K5/$M5*100,1)</f>
        <v>0</v>
      </c>
      <c r="M5" s="20">
        <f aca="true" t="shared" si="4" ref="M5:M10">SUM(E5,G5,I5,K5)</f>
        <v>5720</v>
      </c>
      <c r="N5" s="18">
        <v>5720</v>
      </c>
      <c r="O5" s="20" t="str">
        <f aca="true" t="shared" si="5" ref="O5:O10">IF(M5=N5,"OK","ERROR")</f>
        <v>OK</v>
      </c>
      <c r="P5" s="18"/>
      <c r="Q5" s="18">
        <v>33</v>
      </c>
      <c r="R5" s="18"/>
      <c r="S5" s="21">
        <f aca="true" t="shared" si="6" ref="S5:S10">SUM(Q5:R5)</f>
        <v>33</v>
      </c>
      <c r="T5" s="22">
        <v>18912</v>
      </c>
      <c r="V5" s="21">
        <f aca="true" t="shared" si="7" ref="V5:V10">SUM(T5:U5)</f>
        <v>18912</v>
      </c>
      <c r="Y5" s="21">
        <f aca="true" t="shared" si="8" ref="Y5:Y10">SUM(V5,X5)</f>
        <v>18912</v>
      </c>
    </row>
    <row r="6" spans="1:25" s="22" customFormat="1" ht="13.5">
      <c r="A6" s="18">
        <v>42</v>
      </c>
      <c r="B6" s="18">
        <v>1</v>
      </c>
      <c r="C6" s="18">
        <v>2</v>
      </c>
      <c r="D6" s="18" t="s">
        <v>113</v>
      </c>
      <c r="E6" s="18">
        <v>760</v>
      </c>
      <c r="F6" s="19">
        <f t="shared" si="0"/>
        <v>100</v>
      </c>
      <c r="G6" s="18"/>
      <c r="H6" s="19">
        <f t="shared" si="1"/>
        <v>0</v>
      </c>
      <c r="I6" s="18"/>
      <c r="J6" s="19">
        <f t="shared" si="2"/>
        <v>0</v>
      </c>
      <c r="K6" s="18"/>
      <c r="L6" s="19">
        <f t="shared" si="3"/>
        <v>0</v>
      </c>
      <c r="M6" s="20">
        <f t="shared" si="4"/>
        <v>760</v>
      </c>
      <c r="N6" s="18">
        <v>760</v>
      </c>
      <c r="O6" s="20" t="str">
        <f t="shared" si="5"/>
        <v>OK</v>
      </c>
      <c r="P6" s="18"/>
      <c r="Q6" s="18"/>
      <c r="R6" s="18">
        <v>15</v>
      </c>
      <c r="S6" s="21">
        <f t="shared" si="6"/>
        <v>15</v>
      </c>
      <c r="U6" s="22">
        <v>4158</v>
      </c>
      <c r="V6" s="21">
        <f t="shared" si="7"/>
        <v>4158</v>
      </c>
      <c r="Y6" s="21">
        <f t="shared" si="8"/>
        <v>4158</v>
      </c>
    </row>
    <row r="7" spans="1:25" s="22" customFormat="1" ht="13.5">
      <c r="A7" s="18">
        <v>13</v>
      </c>
      <c r="B7" s="18">
        <v>1</v>
      </c>
      <c r="C7" s="18">
        <v>3</v>
      </c>
      <c r="D7" s="18" t="s">
        <v>92</v>
      </c>
      <c r="E7" s="18">
        <v>2526</v>
      </c>
      <c r="F7" s="19">
        <f t="shared" si="0"/>
        <v>73.6</v>
      </c>
      <c r="G7" s="18">
        <v>751</v>
      </c>
      <c r="H7" s="19">
        <f t="shared" si="1"/>
        <v>21.9</v>
      </c>
      <c r="I7" s="18">
        <v>155</v>
      </c>
      <c r="J7" s="19">
        <f t="shared" si="2"/>
        <v>4.5</v>
      </c>
      <c r="K7" s="18"/>
      <c r="L7" s="19">
        <f t="shared" si="3"/>
        <v>0</v>
      </c>
      <c r="M7" s="20">
        <f t="shared" si="4"/>
        <v>3432</v>
      </c>
      <c r="N7" s="18">
        <v>3432</v>
      </c>
      <c r="O7" s="20" t="str">
        <f t="shared" si="5"/>
        <v>OK</v>
      </c>
      <c r="P7" s="18"/>
      <c r="Q7" s="18">
        <v>12</v>
      </c>
      <c r="R7" s="18"/>
      <c r="S7" s="21">
        <f t="shared" si="6"/>
        <v>12</v>
      </c>
      <c r="T7" s="22">
        <v>10650</v>
      </c>
      <c r="V7" s="21">
        <f t="shared" si="7"/>
        <v>10650</v>
      </c>
      <c r="Y7" s="21">
        <f t="shared" si="8"/>
        <v>10650</v>
      </c>
    </row>
    <row r="8" spans="1:25" s="22" customFormat="1" ht="13.5">
      <c r="A8" s="18">
        <v>50</v>
      </c>
      <c r="B8" s="18">
        <v>1</v>
      </c>
      <c r="C8" s="18">
        <v>4</v>
      </c>
      <c r="D8" s="18" t="s">
        <v>118</v>
      </c>
      <c r="E8" s="18">
        <v>1919</v>
      </c>
      <c r="F8" s="19">
        <f t="shared" si="0"/>
        <v>100</v>
      </c>
      <c r="G8" s="18"/>
      <c r="H8" s="19">
        <f t="shared" si="1"/>
        <v>0</v>
      </c>
      <c r="I8" s="18"/>
      <c r="J8" s="19">
        <f t="shared" si="2"/>
        <v>0</v>
      </c>
      <c r="K8" s="18"/>
      <c r="L8" s="19">
        <f t="shared" si="3"/>
        <v>0</v>
      </c>
      <c r="M8" s="20">
        <f t="shared" si="4"/>
        <v>1919</v>
      </c>
      <c r="N8" s="18">
        <v>1919</v>
      </c>
      <c r="O8" s="20" t="str">
        <f t="shared" si="5"/>
        <v>OK</v>
      </c>
      <c r="P8" s="18"/>
      <c r="Q8" s="18">
        <v>5</v>
      </c>
      <c r="R8" s="18"/>
      <c r="S8" s="21">
        <f t="shared" si="6"/>
        <v>5</v>
      </c>
      <c r="T8" s="22">
        <v>3782</v>
      </c>
      <c r="V8" s="21">
        <f t="shared" si="7"/>
        <v>3782</v>
      </c>
      <c r="Y8" s="21">
        <f t="shared" si="8"/>
        <v>3782</v>
      </c>
    </row>
    <row r="9" spans="1:25" s="22" customFormat="1" ht="13.5">
      <c r="A9" s="18">
        <v>37</v>
      </c>
      <c r="B9" s="18">
        <v>1</v>
      </c>
      <c r="C9" s="18">
        <v>5</v>
      </c>
      <c r="D9" s="18" t="s">
        <v>109</v>
      </c>
      <c r="E9" s="18">
        <v>12002</v>
      </c>
      <c r="F9" s="19">
        <f t="shared" si="0"/>
        <v>97.9</v>
      </c>
      <c r="G9" s="18"/>
      <c r="H9" s="19">
        <f t="shared" si="1"/>
        <v>0</v>
      </c>
      <c r="I9" s="18">
        <v>256</v>
      </c>
      <c r="J9" s="19">
        <f t="shared" si="2"/>
        <v>2.1</v>
      </c>
      <c r="K9" s="18"/>
      <c r="L9" s="19">
        <f t="shared" si="3"/>
        <v>0</v>
      </c>
      <c r="M9" s="20">
        <f t="shared" si="4"/>
        <v>12258</v>
      </c>
      <c r="N9" s="18">
        <v>12258</v>
      </c>
      <c r="O9" s="20" t="str">
        <f t="shared" si="5"/>
        <v>OK</v>
      </c>
      <c r="P9" s="18"/>
      <c r="Q9" s="18">
        <v>55</v>
      </c>
      <c r="R9" s="18"/>
      <c r="S9" s="21">
        <f t="shared" si="6"/>
        <v>55</v>
      </c>
      <c r="T9" s="22">
        <v>34900</v>
      </c>
      <c r="V9" s="21">
        <f t="shared" si="7"/>
        <v>34900</v>
      </c>
      <c r="Y9" s="21">
        <f t="shared" si="8"/>
        <v>34900</v>
      </c>
    </row>
    <row r="10" spans="1:25" s="22" customFormat="1" ht="13.5">
      <c r="A10" s="18">
        <v>86</v>
      </c>
      <c r="B10" s="18">
        <v>1</v>
      </c>
      <c r="C10" s="18">
        <v>6</v>
      </c>
      <c r="D10" s="18" t="s">
        <v>146</v>
      </c>
      <c r="E10" s="18">
        <v>541</v>
      </c>
      <c r="F10" s="19">
        <f t="shared" si="0"/>
        <v>100</v>
      </c>
      <c r="G10" s="18"/>
      <c r="H10" s="19">
        <f t="shared" si="1"/>
        <v>0</v>
      </c>
      <c r="I10" s="18"/>
      <c r="J10" s="19">
        <f t="shared" si="2"/>
        <v>0</v>
      </c>
      <c r="K10" s="18"/>
      <c r="L10" s="19">
        <f t="shared" si="3"/>
        <v>0</v>
      </c>
      <c r="M10" s="20">
        <f t="shared" si="4"/>
        <v>541</v>
      </c>
      <c r="N10" s="18">
        <v>541</v>
      </c>
      <c r="O10" s="20" t="str">
        <f t="shared" si="5"/>
        <v>OK</v>
      </c>
      <c r="P10" s="18"/>
      <c r="Q10" s="18"/>
      <c r="R10" s="18">
        <v>5</v>
      </c>
      <c r="S10" s="21">
        <f t="shared" si="6"/>
        <v>5</v>
      </c>
      <c r="U10" s="22">
        <v>1588</v>
      </c>
      <c r="V10" s="21">
        <f t="shared" si="7"/>
        <v>1588</v>
      </c>
      <c r="Y10" s="21">
        <f t="shared" si="8"/>
        <v>1588</v>
      </c>
    </row>
    <row r="11" spans="1:25" s="22" customFormat="1" ht="13.5">
      <c r="A11" s="18"/>
      <c r="B11" s="18"/>
      <c r="C11" s="18"/>
      <c r="D11" s="18"/>
      <c r="E11" s="18"/>
      <c r="F11" s="19"/>
      <c r="G11" s="18"/>
      <c r="H11" s="19"/>
      <c r="I11" s="18"/>
      <c r="J11" s="19"/>
      <c r="K11" s="18"/>
      <c r="L11" s="19"/>
      <c r="M11" s="20"/>
      <c r="N11" s="18"/>
      <c r="O11" s="20"/>
      <c r="P11" s="18"/>
      <c r="Q11" s="18"/>
      <c r="R11" s="18"/>
      <c r="S11" s="21"/>
      <c r="V11" s="21"/>
      <c r="Y11" s="21"/>
    </row>
    <row r="12" spans="1:25" s="22" customFormat="1" ht="13.5">
      <c r="A12" s="18"/>
      <c r="B12" s="18"/>
      <c r="C12" s="18"/>
      <c r="D12" s="18"/>
      <c r="E12" s="18"/>
      <c r="F12" s="19"/>
      <c r="G12" s="18"/>
      <c r="H12" s="19"/>
      <c r="I12" s="18"/>
      <c r="J12" s="19"/>
      <c r="K12" s="18"/>
      <c r="L12" s="19"/>
      <c r="M12" s="20"/>
      <c r="N12" s="18"/>
      <c r="O12" s="20"/>
      <c r="P12" s="18"/>
      <c r="Q12" s="18"/>
      <c r="R12" s="18"/>
      <c r="S12" s="21"/>
      <c r="V12" s="21"/>
      <c r="Y12" s="21"/>
    </row>
    <row r="13" spans="1:25" s="22" customFormat="1" ht="13.5">
      <c r="A13" s="18">
        <v>3</v>
      </c>
      <c r="B13" s="18">
        <v>2</v>
      </c>
      <c r="C13" s="18">
        <v>7</v>
      </c>
      <c r="D13" s="18" t="s">
        <v>86</v>
      </c>
      <c r="E13" s="18"/>
      <c r="F13" s="19">
        <f>+ROUND(E13/$M13*100,1)</f>
        <v>0</v>
      </c>
      <c r="G13" s="18">
        <v>12637</v>
      </c>
      <c r="H13" s="19">
        <f>+ROUND(G13/$M13*100,1)</f>
        <v>100</v>
      </c>
      <c r="I13" s="18"/>
      <c r="J13" s="19">
        <f>+ROUND(I13/$M13*100,1)</f>
        <v>0</v>
      </c>
      <c r="K13" s="18"/>
      <c r="L13" s="19">
        <f>+ROUND(K13/$M13*100,1)</f>
        <v>0</v>
      </c>
      <c r="M13" s="20">
        <f>SUM(E13,G13,I13,K13)</f>
        <v>12637</v>
      </c>
      <c r="N13" s="18">
        <v>12637</v>
      </c>
      <c r="O13" s="20" t="str">
        <f>IF(M13=N13,"OK","ERROR")</f>
        <v>OK</v>
      </c>
      <c r="P13" s="18"/>
      <c r="Q13" s="18">
        <v>28</v>
      </c>
      <c r="R13" s="18">
        <v>7</v>
      </c>
      <c r="S13" s="21">
        <f>SUM(Q13:R13)</f>
        <v>35</v>
      </c>
      <c r="T13" s="22">
        <v>13090</v>
      </c>
      <c r="U13" s="22">
        <v>22100</v>
      </c>
      <c r="V13" s="21">
        <f>SUM(T13:U13)</f>
        <v>35190</v>
      </c>
      <c r="Y13" s="21">
        <f>SUM(V13,X13)</f>
        <v>35190</v>
      </c>
    </row>
    <row r="14" spans="1:25" s="22" customFormat="1" ht="13.5">
      <c r="A14" s="18">
        <v>44</v>
      </c>
      <c r="B14" s="18">
        <v>2</v>
      </c>
      <c r="C14" s="18">
        <v>8</v>
      </c>
      <c r="D14" s="24" t="s">
        <v>114</v>
      </c>
      <c r="E14" s="18"/>
      <c r="F14" s="19">
        <f>+ROUND(E14/$M14*100,1)</f>
        <v>0</v>
      </c>
      <c r="G14" s="18">
        <v>1136</v>
      </c>
      <c r="H14" s="19">
        <f>+ROUND(G14/$M14*100,1)</f>
        <v>32.6</v>
      </c>
      <c r="I14" s="18">
        <v>2354</v>
      </c>
      <c r="J14" s="19">
        <f>+ROUND(I14/$M14*100,1)</f>
        <v>67.4</v>
      </c>
      <c r="K14" s="18"/>
      <c r="L14" s="19">
        <f>+ROUND(K14/$M14*100,1)</f>
        <v>0</v>
      </c>
      <c r="M14" s="20">
        <f>SUM(E14,G14,I14,K14)</f>
        <v>3490</v>
      </c>
      <c r="N14" s="18">
        <v>3490</v>
      </c>
      <c r="O14" s="20" t="str">
        <f>IF(M14=N14,"OK","ERROR")</f>
        <v>OK</v>
      </c>
      <c r="P14" s="18"/>
      <c r="Q14" s="18">
        <v>26</v>
      </c>
      <c r="R14" s="18">
        <v>6</v>
      </c>
      <c r="S14" s="21">
        <f>SUM(Q14:R14)</f>
        <v>32</v>
      </c>
      <c r="T14" s="22">
        <v>2788</v>
      </c>
      <c r="U14" s="22">
        <v>5400</v>
      </c>
      <c r="V14" s="21">
        <f>SUM(T14:U14)</f>
        <v>8188</v>
      </c>
      <c r="Y14" s="21">
        <f>SUM(V14,X14)</f>
        <v>8188</v>
      </c>
    </row>
    <row r="15" spans="1:25" s="22" customFormat="1" ht="13.5">
      <c r="A15" s="18">
        <v>67</v>
      </c>
      <c r="B15" s="18">
        <v>2</v>
      </c>
      <c r="C15" s="18">
        <v>9</v>
      </c>
      <c r="D15" s="24" t="s">
        <v>131</v>
      </c>
      <c r="E15" s="18">
        <v>757</v>
      </c>
      <c r="F15" s="19">
        <f>+ROUND(E15/$M15*100,1)</f>
        <v>100</v>
      </c>
      <c r="G15" s="18"/>
      <c r="H15" s="19">
        <f>+ROUND(G15/$M15*100,1)</f>
        <v>0</v>
      </c>
      <c r="I15" s="18"/>
      <c r="J15" s="19">
        <f>+ROUND(I15/$M15*100,1)</f>
        <v>0</v>
      </c>
      <c r="K15" s="18"/>
      <c r="L15" s="19">
        <f>+ROUND(K15/$M15*100,1)</f>
        <v>0</v>
      </c>
      <c r="M15" s="20">
        <f>SUM(E15,G15,I15,K15)</f>
        <v>757</v>
      </c>
      <c r="N15" s="18">
        <v>757</v>
      </c>
      <c r="O15" s="20" t="str">
        <f>IF(M15=N15,"OK","ERROR")</f>
        <v>OK</v>
      </c>
      <c r="P15" s="18"/>
      <c r="Q15" s="18">
        <v>13</v>
      </c>
      <c r="R15" s="18"/>
      <c r="S15" s="21">
        <f>SUM(Q15:R15)</f>
        <v>13</v>
      </c>
      <c r="T15" s="22">
        <v>3069</v>
      </c>
      <c r="V15" s="21">
        <f>SUM(T15:U15)</f>
        <v>3069</v>
      </c>
      <c r="Y15" s="21">
        <f>SUM(V15,X15)</f>
        <v>3069</v>
      </c>
    </row>
    <row r="16" spans="1:25" s="22" customFormat="1" ht="13.5">
      <c r="A16" s="18">
        <v>53</v>
      </c>
      <c r="B16" s="18">
        <v>2</v>
      </c>
      <c r="C16" s="18">
        <v>10</v>
      </c>
      <c r="D16" s="18" t="s">
        <v>121</v>
      </c>
      <c r="E16" s="18">
        <v>3619</v>
      </c>
      <c r="F16" s="19">
        <f>+ROUND(E16/$M16*100,1)</f>
        <v>100</v>
      </c>
      <c r="G16" s="18"/>
      <c r="H16" s="19">
        <f>+ROUND(G16/$M16*100,1)</f>
        <v>0</v>
      </c>
      <c r="I16" s="18"/>
      <c r="J16" s="19">
        <f>+ROUND(I16/$M16*100,1)</f>
        <v>0</v>
      </c>
      <c r="K16" s="18"/>
      <c r="L16" s="19">
        <f>+ROUND(K16/$M16*100,1)</f>
        <v>0</v>
      </c>
      <c r="M16" s="20">
        <f>SUM(E16,G16,I16,K16)</f>
        <v>3619</v>
      </c>
      <c r="N16" s="18">
        <v>3619</v>
      </c>
      <c r="O16" s="20" t="str">
        <f>IF(M16=N16,"OK","ERROR")</f>
        <v>OK</v>
      </c>
      <c r="P16" s="18"/>
      <c r="Q16" s="18">
        <v>27</v>
      </c>
      <c r="R16" s="18"/>
      <c r="S16" s="21">
        <f>SUM(Q16:R16)</f>
        <v>27</v>
      </c>
      <c r="T16" s="22">
        <v>17153</v>
      </c>
      <c r="V16" s="21">
        <f>SUM(T16:U16)</f>
        <v>17153</v>
      </c>
      <c r="Y16" s="21">
        <f>SUM(V16,X16)</f>
        <v>17153</v>
      </c>
    </row>
    <row r="17" spans="1:25" s="22" customFormat="1" ht="13.5">
      <c r="A17" s="18"/>
      <c r="B17" s="18"/>
      <c r="C17" s="18"/>
      <c r="D17" s="18"/>
      <c r="E17" s="18"/>
      <c r="F17" s="19"/>
      <c r="G17" s="18"/>
      <c r="H17" s="19"/>
      <c r="I17" s="18"/>
      <c r="J17" s="19"/>
      <c r="K17" s="18"/>
      <c r="L17" s="19"/>
      <c r="M17" s="20"/>
      <c r="N17" s="18"/>
      <c r="O17" s="20"/>
      <c r="P17" s="18"/>
      <c r="Q17" s="18"/>
      <c r="R17" s="18"/>
      <c r="S17" s="21"/>
      <c r="V17" s="21"/>
      <c r="Y17" s="21"/>
    </row>
    <row r="18" spans="1:25" s="22" customFormat="1" ht="13.5">
      <c r="A18" s="18"/>
      <c r="B18" s="18"/>
      <c r="C18" s="18"/>
      <c r="D18" s="18"/>
      <c r="E18" s="18"/>
      <c r="F18" s="19"/>
      <c r="G18" s="18"/>
      <c r="H18" s="19"/>
      <c r="I18" s="18"/>
      <c r="J18" s="19"/>
      <c r="K18" s="18"/>
      <c r="L18" s="19"/>
      <c r="M18" s="20"/>
      <c r="N18" s="18"/>
      <c r="O18" s="20"/>
      <c r="P18" s="18"/>
      <c r="Q18" s="18"/>
      <c r="R18" s="18"/>
      <c r="S18" s="21"/>
      <c r="V18" s="21"/>
      <c r="Y18" s="21"/>
    </row>
    <row r="19" spans="1:25" s="22" customFormat="1" ht="13.5">
      <c r="A19" s="18">
        <v>14</v>
      </c>
      <c r="B19" s="18">
        <v>3</v>
      </c>
      <c r="C19" s="18">
        <v>11</v>
      </c>
      <c r="D19" s="18" t="s">
        <v>93</v>
      </c>
      <c r="E19" s="18">
        <v>6200</v>
      </c>
      <c r="F19" s="19">
        <f aca="true" t="shared" si="9" ref="F19:F31">+ROUND(E19/$M19*100,1)</f>
        <v>83.8</v>
      </c>
      <c r="G19" s="18"/>
      <c r="H19" s="19">
        <f aca="true" t="shared" si="10" ref="H19:H31">+ROUND(G19/$M19*100,1)</f>
        <v>0</v>
      </c>
      <c r="I19" s="18">
        <v>1200</v>
      </c>
      <c r="J19" s="19">
        <f aca="true" t="shared" si="11" ref="J19:J31">+ROUND(I19/$M19*100,1)</f>
        <v>16.2</v>
      </c>
      <c r="K19" s="18"/>
      <c r="L19" s="19">
        <f aca="true" t="shared" si="12" ref="L19:L31">+ROUND(K19/$M19*100,1)</f>
        <v>0</v>
      </c>
      <c r="M19" s="20">
        <f aca="true" t="shared" si="13" ref="M19:M31">SUM(E19,G19,I19,K19)</f>
        <v>7400</v>
      </c>
      <c r="N19" s="18">
        <v>7400</v>
      </c>
      <c r="O19" s="20" t="str">
        <f aca="true" t="shared" si="14" ref="O19:O31">IF(M19=N19,"OK","ERROR")</f>
        <v>OK</v>
      </c>
      <c r="P19" s="18">
        <v>3065</v>
      </c>
      <c r="Q19" s="18">
        <v>18</v>
      </c>
      <c r="R19" s="18">
        <v>1</v>
      </c>
      <c r="S19" s="21">
        <f aca="true" t="shared" si="15" ref="S19:S31">SUM(Q19:R19)</f>
        <v>19</v>
      </c>
      <c r="T19" s="22">
        <v>12219</v>
      </c>
      <c r="U19" s="22">
        <v>1278</v>
      </c>
      <c r="V19" s="21">
        <f aca="true" t="shared" si="16" ref="V19:V31">SUM(T19:U19)</f>
        <v>13497</v>
      </c>
      <c r="Y19" s="21">
        <f aca="true" t="shared" si="17" ref="Y19:Y31">SUM(V19,X19)</f>
        <v>13497</v>
      </c>
    </row>
    <row r="20" spans="1:25" s="22" customFormat="1" ht="13.5">
      <c r="A20" s="18">
        <v>5</v>
      </c>
      <c r="B20" s="18">
        <v>3</v>
      </c>
      <c r="C20" s="18">
        <v>12</v>
      </c>
      <c r="D20" s="18" t="s">
        <v>88</v>
      </c>
      <c r="E20" s="18">
        <v>9338</v>
      </c>
      <c r="F20" s="19">
        <f t="shared" si="9"/>
        <v>100</v>
      </c>
      <c r="G20" s="18"/>
      <c r="H20" s="19">
        <f t="shared" si="10"/>
        <v>0</v>
      </c>
      <c r="I20" s="18"/>
      <c r="J20" s="19">
        <f t="shared" si="11"/>
        <v>0</v>
      </c>
      <c r="K20" s="18"/>
      <c r="L20" s="19">
        <f t="shared" si="12"/>
        <v>0</v>
      </c>
      <c r="M20" s="20">
        <f t="shared" si="13"/>
        <v>9338</v>
      </c>
      <c r="N20" s="18">
        <v>9338</v>
      </c>
      <c r="O20" s="20" t="str">
        <f t="shared" si="14"/>
        <v>OK</v>
      </c>
      <c r="P20" s="18"/>
      <c r="Q20" s="18">
        <v>8</v>
      </c>
      <c r="R20" s="18">
        <v>6</v>
      </c>
      <c r="S20" s="21">
        <f t="shared" si="15"/>
        <v>14</v>
      </c>
      <c r="T20" s="22">
        <v>15310</v>
      </c>
      <c r="U20" s="22">
        <v>2328</v>
      </c>
      <c r="V20" s="21">
        <f t="shared" si="16"/>
        <v>17638</v>
      </c>
      <c r="Y20" s="21">
        <f t="shared" si="17"/>
        <v>17638</v>
      </c>
    </row>
    <row r="21" spans="1:25" s="22" customFormat="1" ht="13.5">
      <c r="A21" s="18">
        <v>45</v>
      </c>
      <c r="B21" s="18">
        <v>3</v>
      </c>
      <c r="C21" s="18">
        <v>13</v>
      </c>
      <c r="D21" s="18" t="s">
        <v>115</v>
      </c>
      <c r="E21" s="18">
        <v>8818</v>
      </c>
      <c r="F21" s="19">
        <f t="shared" si="9"/>
        <v>100</v>
      </c>
      <c r="G21" s="18"/>
      <c r="H21" s="19">
        <f t="shared" si="10"/>
        <v>0</v>
      </c>
      <c r="I21" s="18"/>
      <c r="J21" s="19">
        <f t="shared" si="11"/>
        <v>0</v>
      </c>
      <c r="K21" s="18"/>
      <c r="L21" s="19">
        <f t="shared" si="12"/>
        <v>0</v>
      </c>
      <c r="M21" s="20">
        <f t="shared" si="13"/>
        <v>8818</v>
      </c>
      <c r="N21" s="18">
        <v>8818</v>
      </c>
      <c r="O21" s="20" t="str">
        <f t="shared" si="14"/>
        <v>OK</v>
      </c>
      <c r="P21" s="18"/>
      <c r="Q21" s="18">
        <v>43</v>
      </c>
      <c r="R21" s="18"/>
      <c r="S21" s="21">
        <f t="shared" si="15"/>
        <v>43</v>
      </c>
      <c r="T21" s="22">
        <v>17261</v>
      </c>
      <c r="V21" s="21">
        <f t="shared" si="16"/>
        <v>17261</v>
      </c>
      <c r="Y21" s="21">
        <f t="shared" si="17"/>
        <v>17261</v>
      </c>
    </row>
    <row r="22" spans="1:25" s="22" customFormat="1" ht="13.5">
      <c r="A22" s="18">
        <v>55</v>
      </c>
      <c r="B22" s="18">
        <v>3</v>
      </c>
      <c r="C22" s="18">
        <v>14</v>
      </c>
      <c r="D22" s="24" t="s">
        <v>123</v>
      </c>
      <c r="E22" s="18">
        <v>372</v>
      </c>
      <c r="F22" s="19">
        <f t="shared" si="9"/>
        <v>100</v>
      </c>
      <c r="G22" s="18"/>
      <c r="H22" s="19">
        <f t="shared" si="10"/>
        <v>0</v>
      </c>
      <c r="I22" s="18"/>
      <c r="J22" s="19">
        <f t="shared" si="11"/>
        <v>0</v>
      </c>
      <c r="K22" s="18"/>
      <c r="L22" s="19">
        <f t="shared" si="12"/>
        <v>0</v>
      </c>
      <c r="M22" s="20">
        <f t="shared" si="13"/>
        <v>372</v>
      </c>
      <c r="N22" s="18">
        <v>372</v>
      </c>
      <c r="O22" s="20" t="str">
        <f t="shared" si="14"/>
        <v>OK</v>
      </c>
      <c r="P22" s="18"/>
      <c r="Q22" s="18">
        <v>6</v>
      </c>
      <c r="R22" s="18"/>
      <c r="S22" s="21">
        <f t="shared" si="15"/>
        <v>6</v>
      </c>
      <c r="T22" s="22">
        <v>1407</v>
      </c>
      <c r="V22" s="21">
        <f t="shared" si="16"/>
        <v>1407</v>
      </c>
      <c r="Y22" s="21">
        <f t="shared" si="17"/>
        <v>1407</v>
      </c>
    </row>
    <row r="23" spans="1:25" s="22" customFormat="1" ht="13.5">
      <c r="A23" s="18">
        <v>65</v>
      </c>
      <c r="B23" s="18">
        <v>3</v>
      </c>
      <c r="C23" s="18">
        <v>15</v>
      </c>
      <c r="D23" s="24" t="s">
        <v>129</v>
      </c>
      <c r="E23" s="18">
        <v>271</v>
      </c>
      <c r="F23" s="19">
        <f t="shared" si="9"/>
        <v>100</v>
      </c>
      <c r="G23" s="18"/>
      <c r="H23" s="19">
        <f t="shared" si="10"/>
        <v>0</v>
      </c>
      <c r="I23" s="18"/>
      <c r="J23" s="19">
        <f t="shared" si="11"/>
        <v>0</v>
      </c>
      <c r="K23" s="18"/>
      <c r="L23" s="19">
        <f t="shared" si="12"/>
        <v>0</v>
      </c>
      <c r="M23" s="20">
        <f t="shared" si="13"/>
        <v>271</v>
      </c>
      <c r="N23" s="18">
        <v>271</v>
      </c>
      <c r="O23" s="20" t="str">
        <f t="shared" si="14"/>
        <v>OK</v>
      </c>
      <c r="P23" s="18"/>
      <c r="Q23" s="18">
        <v>7</v>
      </c>
      <c r="R23" s="18"/>
      <c r="S23" s="21">
        <f t="shared" si="15"/>
        <v>7</v>
      </c>
      <c r="T23" s="22">
        <v>992</v>
      </c>
      <c r="V23" s="21">
        <f t="shared" si="16"/>
        <v>992</v>
      </c>
      <c r="Y23" s="21">
        <f t="shared" si="17"/>
        <v>992</v>
      </c>
    </row>
    <row r="24" spans="1:25" s="22" customFormat="1" ht="13.5">
      <c r="A24" s="18">
        <v>17</v>
      </c>
      <c r="B24" s="18">
        <v>3</v>
      </c>
      <c r="C24" s="18">
        <v>16</v>
      </c>
      <c r="D24" s="18" t="s">
        <v>95</v>
      </c>
      <c r="E24" s="18">
        <v>1577</v>
      </c>
      <c r="F24" s="19">
        <f t="shared" si="9"/>
        <v>32.1</v>
      </c>
      <c r="G24" s="18"/>
      <c r="H24" s="19">
        <f t="shared" si="10"/>
        <v>0</v>
      </c>
      <c r="I24" s="18">
        <v>3340</v>
      </c>
      <c r="J24" s="19">
        <f t="shared" si="11"/>
        <v>67.9</v>
      </c>
      <c r="K24" s="18"/>
      <c r="L24" s="19">
        <f t="shared" si="12"/>
        <v>0</v>
      </c>
      <c r="M24" s="20">
        <f t="shared" si="13"/>
        <v>4917</v>
      </c>
      <c r="N24" s="18">
        <v>4917</v>
      </c>
      <c r="O24" s="20" t="str">
        <f t="shared" si="14"/>
        <v>OK</v>
      </c>
      <c r="P24" s="18"/>
      <c r="Q24" s="18"/>
      <c r="R24" s="18">
        <v>13</v>
      </c>
      <c r="S24" s="21">
        <f t="shared" si="15"/>
        <v>13</v>
      </c>
      <c r="U24" s="22">
        <v>6290</v>
      </c>
      <c r="V24" s="21">
        <f t="shared" si="16"/>
        <v>6290</v>
      </c>
      <c r="Y24" s="21">
        <f t="shared" si="17"/>
        <v>6290</v>
      </c>
    </row>
    <row r="25" spans="1:25" s="22" customFormat="1" ht="13.5">
      <c r="A25" s="18">
        <v>58</v>
      </c>
      <c r="B25" s="18">
        <v>3</v>
      </c>
      <c r="C25" s="18">
        <v>17</v>
      </c>
      <c r="D25" s="18" t="s">
        <v>126</v>
      </c>
      <c r="E25" s="18">
        <v>2922</v>
      </c>
      <c r="F25" s="19">
        <f t="shared" si="9"/>
        <v>67.9</v>
      </c>
      <c r="G25" s="18"/>
      <c r="H25" s="19">
        <f t="shared" si="10"/>
        <v>0</v>
      </c>
      <c r="I25" s="18">
        <v>1381</v>
      </c>
      <c r="J25" s="19">
        <f t="shared" si="11"/>
        <v>32.1</v>
      </c>
      <c r="K25" s="18"/>
      <c r="L25" s="19">
        <f t="shared" si="12"/>
        <v>0</v>
      </c>
      <c r="M25" s="20">
        <f t="shared" si="13"/>
        <v>4303</v>
      </c>
      <c r="N25" s="18">
        <v>4303</v>
      </c>
      <c r="O25" s="20" t="str">
        <f t="shared" si="14"/>
        <v>OK</v>
      </c>
      <c r="P25" s="18"/>
      <c r="Q25" s="18">
        <v>45</v>
      </c>
      <c r="R25" s="18"/>
      <c r="S25" s="21">
        <f t="shared" si="15"/>
        <v>45</v>
      </c>
      <c r="T25" s="22">
        <v>23220</v>
      </c>
      <c r="V25" s="21">
        <f t="shared" si="16"/>
        <v>23220</v>
      </c>
      <c r="Y25" s="21">
        <f t="shared" si="17"/>
        <v>23220</v>
      </c>
    </row>
    <row r="26" spans="1:25" s="22" customFormat="1" ht="13.5">
      <c r="A26" s="18">
        <v>56</v>
      </c>
      <c r="B26" s="18">
        <v>3</v>
      </c>
      <c r="C26" s="18">
        <v>18</v>
      </c>
      <c r="D26" s="18" t="s">
        <v>124</v>
      </c>
      <c r="E26" s="18">
        <v>1057</v>
      </c>
      <c r="F26" s="19">
        <f t="shared" si="9"/>
        <v>100</v>
      </c>
      <c r="G26" s="18"/>
      <c r="H26" s="19">
        <f t="shared" si="10"/>
        <v>0</v>
      </c>
      <c r="I26" s="18"/>
      <c r="J26" s="19">
        <f t="shared" si="11"/>
        <v>0</v>
      </c>
      <c r="K26" s="18"/>
      <c r="L26" s="19">
        <f t="shared" si="12"/>
        <v>0</v>
      </c>
      <c r="M26" s="20">
        <f t="shared" si="13"/>
        <v>1057</v>
      </c>
      <c r="N26" s="18">
        <v>1057</v>
      </c>
      <c r="O26" s="20" t="str">
        <f t="shared" si="14"/>
        <v>OK</v>
      </c>
      <c r="P26" s="18"/>
      <c r="Q26" s="18">
        <v>7</v>
      </c>
      <c r="R26" s="18"/>
      <c r="S26" s="21">
        <f t="shared" si="15"/>
        <v>7</v>
      </c>
      <c r="T26" s="22">
        <v>3372</v>
      </c>
      <c r="V26" s="21">
        <f t="shared" si="16"/>
        <v>3372</v>
      </c>
      <c r="Y26" s="21">
        <f t="shared" si="17"/>
        <v>3372</v>
      </c>
    </row>
    <row r="27" spans="1:25" s="22" customFormat="1" ht="13.5">
      <c r="A27" s="18">
        <v>71</v>
      </c>
      <c r="B27" s="18">
        <v>3</v>
      </c>
      <c r="C27" s="18">
        <v>19</v>
      </c>
      <c r="D27" s="18" t="s">
        <v>134</v>
      </c>
      <c r="E27" s="18">
        <v>701</v>
      </c>
      <c r="F27" s="19">
        <f t="shared" si="9"/>
        <v>100</v>
      </c>
      <c r="G27" s="18"/>
      <c r="H27" s="19">
        <f t="shared" si="10"/>
        <v>0</v>
      </c>
      <c r="I27" s="18"/>
      <c r="J27" s="19">
        <f t="shared" si="11"/>
        <v>0</v>
      </c>
      <c r="K27" s="18"/>
      <c r="L27" s="19">
        <f t="shared" si="12"/>
        <v>0</v>
      </c>
      <c r="M27" s="20">
        <f t="shared" si="13"/>
        <v>701</v>
      </c>
      <c r="N27" s="18">
        <v>701</v>
      </c>
      <c r="O27" s="20" t="str">
        <f t="shared" si="14"/>
        <v>OK</v>
      </c>
      <c r="P27" s="18"/>
      <c r="Q27" s="18">
        <v>9</v>
      </c>
      <c r="R27" s="18"/>
      <c r="S27" s="21">
        <f t="shared" si="15"/>
        <v>9</v>
      </c>
      <c r="T27" s="22">
        <v>2866</v>
      </c>
      <c r="V27" s="21">
        <f t="shared" si="16"/>
        <v>2866</v>
      </c>
      <c r="Y27" s="21">
        <f t="shared" si="17"/>
        <v>2866</v>
      </c>
    </row>
    <row r="28" spans="1:25" s="22" customFormat="1" ht="13.5">
      <c r="A28" s="18">
        <v>78</v>
      </c>
      <c r="B28" s="18">
        <v>3</v>
      </c>
      <c r="C28" s="18">
        <v>20</v>
      </c>
      <c r="D28" s="18" t="s">
        <v>140</v>
      </c>
      <c r="E28" s="18">
        <v>1119</v>
      </c>
      <c r="F28" s="19">
        <f t="shared" si="9"/>
        <v>100</v>
      </c>
      <c r="G28" s="18"/>
      <c r="H28" s="19">
        <f t="shared" si="10"/>
        <v>0</v>
      </c>
      <c r="I28" s="18"/>
      <c r="J28" s="19">
        <f t="shared" si="11"/>
        <v>0</v>
      </c>
      <c r="K28" s="18"/>
      <c r="L28" s="19">
        <f t="shared" si="12"/>
        <v>0</v>
      </c>
      <c r="M28" s="20">
        <f t="shared" si="13"/>
        <v>1119</v>
      </c>
      <c r="N28" s="18">
        <v>1119</v>
      </c>
      <c r="O28" s="20" t="str">
        <f t="shared" si="14"/>
        <v>OK</v>
      </c>
      <c r="P28" s="18"/>
      <c r="Q28" s="18">
        <v>17</v>
      </c>
      <c r="R28" s="18"/>
      <c r="S28" s="21">
        <f t="shared" si="15"/>
        <v>17</v>
      </c>
      <c r="T28" s="22">
        <v>2747</v>
      </c>
      <c r="V28" s="21">
        <f t="shared" si="16"/>
        <v>2747</v>
      </c>
      <c r="Y28" s="21">
        <f t="shared" si="17"/>
        <v>2747</v>
      </c>
    </row>
    <row r="29" spans="1:25" s="22" customFormat="1" ht="13.5">
      <c r="A29" s="18">
        <v>79</v>
      </c>
      <c r="B29" s="18">
        <v>3</v>
      </c>
      <c r="C29" s="18">
        <v>21</v>
      </c>
      <c r="D29" s="18" t="s">
        <v>141</v>
      </c>
      <c r="E29" s="18">
        <v>358</v>
      </c>
      <c r="F29" s="19">
        <f t="shared" si="9"/>
        <v>100</v>
      </c>
      <c r="G29" s="18"/>
      <c r="H29" s="19">
        <f t="shared" si="10"/>
        <v>0</v>
      </c>
      <c r="I29" s="18"/>
      <c r="J29" s="19">
        <f t="shared" si="11"/>
        <v>0</v>
      </c>
      <c r="K29" s="18"/>
      <c r="L29" s="19">
        <f t="shared" si="12"/>
        <v>0</v>
      </c>
      <c r="M29" s="20">
        <f t="shared" si="13"/>
        <v>358</v>
      </c>
      <c r="N29" s="18">
        <v>358</v>
      </c>
      <c r="O29" s="20" t="str">
        <f t="shared" si="14"/>
        <v>OK</v>
      </c>
      <c r="P29" s="18"/>
      <c r="Q29" s="18">
        <v>7</v>
      </c>
      <c r="R29" s="18"/>
      <c r="S29" s="21">
        <f t="shared" si="15"/>
        <v>7</v>
      </c>
      <c r="T29" s="22">
        <v>1190</v>
      </c>
      <c r="V29" s="21">
        <f t="shared" si="16"/>
        <v>1190</v>
      </c>
      <c r="Y29" s="21">
        <f t="shared" si="17"/>
        <v>1190</v>
      </c>
    </row>
    <row r="30" spans="1:25" s="22" customFormat="1" ht="13.5">
      <c r="A30" s="18">
        <v>80</v>
      </c>
      <c r="B30" s="18">
        <v>3</v>
      </c>
      <c r="C30" s="18">
        <v>22</v>
      </c>
      <c r="D30" s="18" t="s">
        <v>142</v>
      </c>
      <c r="E30" s="18">
        <v>229</v>
      </c>
      <c r="F30" s="19">
        <f t="shared" si="9"/>
        <v>43.5</v>
      </c>
      <c r="G30" s="18">
        <v>297</v>
      </c>
      <c r="H30" s="19">
        <f t="shared" si="10"/>
        <v>56.5</v>
      </c>
      <c r="I30" s="18"/>
      <c r="J30" s="19">
        <f t="shared" si="11"/>
        <v>0</v>
      </c>
      <c r="K30" s="18"/>
      <c r="L30" s="19">
        <f t="shared" si="12"/>
        <v>0</v>
      </c>
      <c r="M30" s="20">
        <f t="shared" si="13"/>
        <v>526</v>
      </c>
      <c r="N30" s="18">
        <v>526</v>
      </c>
      <c r="O30" s="20" t="str">
        <f t="shared" si="14"/>
        <v>OK</v>
      </c>
      <c r="P30" s="18"/>
      <c r="Q30" s="18"/>
      <c r="R30" s="18">
        <v>7</v>
      </c>
      <c r="S30" s="21">
        <f t="shared" si="15"/>
        <v>7</v>
      </c>
      <c r="U30" s="22">
        <v>2370</v>
      </c>
      <c r="V30" s="21">
        <f t="shared" si="16"/>
        <v>2370</v>
      </c>
      <c r="Y30" s="21">
        <f t="shared" si="17"/>
        <v>2370</v>
      </c>
    </row>
    <row r="31" spans="1:25" s="22" customFormat="1" ht="13.5">
      <c r="A31" s="18">
        <v>85</v>
      </c>
      <c r="B31" s="18">
        <v>3</v>
      </c>
      <c r="C31" s="18">
        <v>23</v>
      </c>
      <c r="D31" s="18" t="s">
        <v>145</v>
      </c>
      <c r="E31" s="18">
        <v>267</v>
      </c>
      <c r="F31" s="19">
        <f t="shared" si="9"/>
        <v>100</v>
      </c>
      <c r="G31" s="18"/>
      <c r="H31" s="19">
        <f t="shared" si="10"/>
        <v>0</v>
      </c>
      <c r="I31" s="18"/>
      <c r="J31" s="19">
        <f t="shared" si="11"/>
        <v>0</v>
      </c>
      <c r="K31" s="18"/>
      <c r="L31" s="19">
        <f t="shared" si="12"/>
        <v>0</v>
      </c>
      <c r="M31" s="20">
        <f t="shared" si="13"/>
        <v>267</v>
      </c>
      <c r="N31" s="18">
        <v>267</v>
      </c>
      <c r="O31" s="20" t="str">
        <f t="shared" si="14"/>
        <v>OK</v>
      </c>
      <c r="P31" s="18"/>
      <c r="Q31" s="18"/>
      <c r="R31" s="18">
        <v>11</v>
      </c>
      <c r="S31" s="21">
        <f t="shared" si="15"/>
        <v>11</v>
      </c>
      <c r="U31" s="22">
        <v>1884</v>
      </c>
      <c r="V31" s="21">
        <f t="shared" si="16"/>
        <v>1884</v>
      </c>
      <c r="Y31" s="21">
        <f t="shared" si="17"/>
        <v>1884</v>
      </c>
    </row>
    <row r="32" spans="1:25" s="22" customFormat="1" ht="13.5">
      <c r="A32" s="18"/>
      <c r="B32" s="18"/>
      <c r="C32" s="18"/>
      <c r="D32" s="18"/>
      <c r="E32" s="18"/>
      <c r="F32" s="19"/>
      <c r="G32" s="18"/>
      <c r="H32" s="19"/>
      <c r="I32" s="18"/>
      <c r="J32" s="19"/>
      <c r="K32" s="18"/>
      <c r="L32" s="19"/>
      <c r="M32" s="20"/>
      <c r="N32" s="18"/>
      <c r="O32" s="20"/>
      <c r="P32" s="18"/>
      <c r="Q32" s="18"/>
      <c r="R32" s="18"/>
      <c r="S32" s="21"/>
      <c r="V32" s="21"/>
      <c r="Y32" s="21"/>
    </row>
    <row r="33" spans="1:25" s="22" customFormat="1" ht="13.5">
      <c r="A33" s="18"/>
      <c r="B33" s="18"/>
      <c r="C33" s="18"/>
      <c r="D33" s="18"/>
      <c r="E33" s="18"/>
      <c r="F33" s="19"/>
      <c r="G33" s="18"/>
      <c r="H33" s="19"/>
      <c r="I33" s="18"/>
      <c r="J33" s="19"/>
      <c r="K33" s="18"/>
      <c r="L33" s="19"/>
      <c r="M33" s="20"/>
      <c r="N33" s="18"/>
      <c r="O33" s="20"/>
      <c r="P33" s="18"/>
      <c r="Q33" s="18"/>
      <c r="R33" s="18"/>
      <c r="S33" s="21"/>
      <c r="V33" s="21"/>
      <c r="Y33" s="21"/>
    </row>
    <row r="34" spans="1:25" s="22" customFormat="1" ht="13.5">
      <c r="A34" s="18">
        <v>35</v>
      </c>
      <c r="B34" s="18">
        <v>4</v>
      </c>
      <c r="C34" s="18">
        <v>24</v>
      </c>
      <c r="D34" s="18" t="s">
        <v>108</v>
      </c>
      <c r="E34" s="18">
        <v>1918</v>
      </c>
      <c r="F34" s="19">
        <f aca="true" t="shared" si="18" ref="F34:F42">+ROUND(E34/$M34*100,1)</f>
        <v>85.5</v>
      </c>
      <c r="G34" s="18">
        <v>277</v>
      </c>
      <c r="H34" s="19">
        <f aca="true" t="shared" si="19" ref="H34:H42">+ROUND(G34/$M34*100,1)</f>
        <v>12.3</v>
      </c>
      <c r="I34" s="18">
        <v>49</v>
      </c>
      <c r="J34" s="19">
        <f aca="true" t="shared" si="20" ref="J34:J42">+ROUND(I34/$M34*100,1)</f>
        <v>2.2</v>
      </c>
      <c r="K34" s="18"/>
      <c r="L34" s="19">
        <f aca="true" t="shared" si="21" ref="L34:L42">+ROUND(K34/$M34*100,1)</f>
        <v>0</v>
      </c>
      <c r="M34" s="20">
        <f aca="true" t="shared" si="22" ref="M34:M42">SUM(E34,G34,I34,K34)</f>
        <v>2244</v>
      </c>
      <c r="N34" s="18">
        <v>2244</v>
      </c>
      <c r="O34" s="20" t="str">
        <f aca="true" t="shared" si="23" ref="O34:O42">IF(M34=N34,"OK","ERROR")</f>
        <v>OK</v>
      </c>
      <c r="P34" s="18"/>
      <c r="Q34" s="18">
        <v>57</v>
      </c>
      <c r="R34" s="18">
        <v>7</v>
      </c>
      <c r="S34" s="21">
        <f aca="true" t="shared" si="24" ref="S34:S42">SUM(Q34:R34)</f>
        <v>64</v>
      </c>
      <c r="T34" s="22">
        <v>27482</v>
      </c>
      <c r="U34" s="22">
        <v>665</v>
      </c>
      <c r="V34" s="21">
        <f aca="true" t="shared" si="25" ref="V34:V42">SUM(T34:U34)</f>
        <v>28147</v>
      </c>
      <c r="Y34" s="21">
        <f aca="true" t="shared" si="26" ref="Y34:Y42">SUM(V34,X34)</f>
        <v>28147</v>
      </c>
    </row>
    <row r="35" spans="1:25" s="22" customFormat="1" ht="13.5">
      <c r="A35" s="18">
        <v>72</v>
      </c>
      <c r="B35" s="18">
        <v>4</v>
      </c>
      <c r="C35" s="18">
        <v>25</v>
      </c>
      <c r="D35" s="24" t="s">
        <v>135</v>
      </c>
      <c r="E35" s="18">
        <v>67</v>
      </c>
      <c r="F35" s="19">
        <f t="shared" si="18"/>
        <v>9.5</v>
      </c>
      <c r="G35" s="18"/>
      <c r="H35" s="19">
        <f t="shared" si="19"/>
        <v>0</v>
      </c>
      <c r="I35" s="18">
        <v>636</v>
      </c>
      <c r="J35" s="19">
        <f t="shared" si="20"/>
        <v>90.5</v>
      </c>
      <c r="K35" s="18"/>
      <c r="L35" s="19">
        <f t="shared" si="21"/>
        <v>0</v>
      </c>
      <c r="M35" s="20">
        <f t="shared" si="22"/>
        <v>703</v>
      </c>
      <c r="N35" s="18">
        <v>703</v>
      </c>
      <c r="O35" s="20" t="str">
        <f t="shared" si="23"/>
        <v>OK</v>
      </c>
      <c r="P35" s="18">
        <v>42</v>
      </c>
      <c r="Q35" s="18">
        <v>13</v>
      </c>
      <c r="R35" s="18"/>
      <c r="S35" s="21">
        <f t="shared" si="24"/>
        <v>13</v>
      </c>
      <c r="T35" s="22">
        <v>1975</v>
      </c>
      <c r="V35" s="21">
        <f t="shared" si="25"/>
        <v>1975</v>
      </c>
      <c r="Y35" s="21">
        <f t="shared" si="26"/>
        <v>1975</v>
      </c>
    </row>
    <row r="36" spans="1:25" s="22" customFormat="1" ht="13.5">
      <c r="A36" s="18">
        <v>29</v>
      </c>
      <c r="B36" s="18">
        <v>4</v>
      </c>
      <c r="C36" s="18">
        <v>26</v>
      </c>
      <c r="D36" s="18" t="s">
        <v>104</v>
      </c>
      <c r="E36" s="18"/>
      <c r="F36" s="19">
        <f t="shared" si="18"/>
        <v>0</v>
      </c>
      <c r="G36" s="18">
        <v>347</v>
      </c>
      <c r="H36" s="19">
        <f t="shared" si="19"/>
        <v>18.3</v>
      </c>
      <c r="I36" s="18">
        <v>1547</v>
      </c>
      <c r="J36" s="19">
        <f t="shared" si="20"/>
        <v>81.7</v>
      </c>
      <c r="K36" s="18"/>
      <c r="L36" s="19">
        <f t="shared" si="21"/>
        <v>0</v>
      </c>
      <c r="M36" s="20">
        <f t="shared" si="22"/>
        <v>1894</v>
      </c>
      <c r="N36" s="18">
        <v>1894</v>
      </c>
      <c r="O36" s="20" t="str">
        <f t="shared" si="23"/>
        <v>OK</v>
      </c>
      <c r="P36" s="18"/>
      <c r="Q36" s="18">
        <v>14</v>
      </c>
      <c r="R36" s="18">
        <v>6</v>
      </c>
      <c r="S36" s="21">
        <f t="shared" si="24"/>
        <v>20</v>
      </c>
      <c r="T36" s="22">
        <v>9069</v>
      </c>
      <c r="U36" s="22">
        <v>4147</v>
      </c>
      <c r="V36" s="21">
        <f t="shared" si="25"/>
        <v>13216</v>
      </c>
      <c r="W36" s="22">
        <v>1</v>
      </c>
      <c r="X36" s="22">
        <v>200</v>
      </c>
      <c r="Y36" s="21">
        <f t="shared" si="26"/>
        <v>13416</v>
      </c>
    </row>
    <row r="37" spans="1:25" s="22" customFormat="1" ht="13.5">
      <c r="A37" s="18">
        <v>25</v>
      </c>
      <c r="B37" s="18">
        <v>4</v>
      </c>
      <c r="C37" s="18">
        <v>27</v>
      </c>
      <c r="D37" s="18" t="s">
        <v>101</v>
      </c>
      <c r="E37" s="18">
        <v>2291</v>
      </c>
      <c r="F37" s="19">
        <f t="shared" si="18"/>
        <v>89.7</v>
      </c>
      <c r="G37" s="18">
        <v>77</v>
      </c>
      <c r="H37" s="19">
        <f t="shared" si="19"/>
        <v>3</v>
      </c>
      <c r="I37" s="18">
        <v>186</v>
      </c>
      <c r="J37" s="19">
        <f t="shared" si="20"/>
        <v>7.3</v>
      </c>
      <c r="K37" s="18"/>
      <c r="L37" s="19">
        <f t="shared" si="21"/>
        <v>0</v>
      </c>
      <c r="M37" s="20">
        <f t="shared" si="22"/>
        <v>2554</v>
      </c>
      <c r="N37" s="18">
        <v>2554</v>
      </c>
      <c r="O37" s="20" t="str">
        <f t="shared" si="23"/>
        <v>OK</v>
      </c>
      <c r="P37" s="18">
        <v>835</v>
      </c>
      <c r="Q37" s="18">
        <v>17</v>
      </c>
      <c r="R37" s="18"/>
      <c r="S37" s="21">
        <f t="shared" si="24"/>
        <v>17</v>
      </c>
      <c r="T37" s="22">
        <v>4852</v>
      </c>
      <c r="V37" s="21">
        <f t="shared" si="25"/>
        <v>4852</v>
      </c>
      <c r="Y37" s="21">
        <f t="shared" si="26"/>
        <v>4852</v>
      </c>
    </row>
    <row r="38" spans="1:25" s="22" customFormat="1" ht="13.5">
      <c r="A38" s="18">
        <v>59</v>
      </c>
      <c r="B38" s="18">
        <v>4</v>
      </c>
      <c r="C38" s="18">
        <v>28</v>
      </c>
      <c r="D38" s="18" t="s">
        <v>127</v>
      </c>
      <c r="E38" s="18">
        <v>554</v>
      </c>
      <c r="F38" s="19">
        <f t="shared" si="18"/>
        <v>93.9</v>
      </c>
      <c r="G38" s="18"/>
      <c r="H38" s="19">
        <f t="shared" si="19"/>
        <v>0</v>
      </c>
      <c r="I38" s="18">
        <v>36</v>
      </c>
      <c r="J38" s="19">
        <f t="shared" si="20"/>
        <v>6.1</v>
      </c>
      <c r="K38" s="18"/>
      <c r="L38" s="19">
        <f t="shared" si="21"/>
        <v>0</v>
      </c>
      <c r="M38" s="20">
        <f t="shared" si="22"/>
        <v>590</v>
      </c>
      <c r="N38" s="18">
        <v>590</v>
      </c>
      <c r="O38" s="20" t="str">
        <f t="shared" si="23"/>
        <v>OK</v>
      </c>
      <c r="P38" s="18"/>
      <c r="Q38" s="18">
        <v>13</v>
      </c>
      <c r="R38" s="18">
        <v>3</v>
      </c>
      <c r="S38" s="21">
        <f t="shared" si="24"/>
        <v>16</v>
      </c>
      <c r="T38" s="22">
        <v>5849</v>
      </c>
      <c r="U38" s="22">
        <v>5914</v>
      </c>
      <c r="V38" s="21">
        <f t="shared" si="25"/>
        <v>11763</v>
      </c>
      <c r="Y38" s="21">
        <f t="shared" si="26"/>
        <v>11763</v>
      </c>
    </row>
    <row r="39" spans="1:25" s="22" customFormat="1" ht="13.5">
      <c r="A39" s="18">
        <v>66</v>
      </c>
      <c r="B39" s="18">
        <v>4</v>
      </c>
      <c r="C39" s="18">
        <v>29</v>
      </c>
      <c r="D39" s="18" t="s">
        <v>130</v>
      </c>
      <c r="E39" s="18"/>
      <c r="F39" s="19">
        <f t="shared" si="18"/>
        <v>0</v>
      </c>
      <c r="G39" s="18"/>
      <c r="H39" s="19">
        <f t="shared" si="19"/>
        <v>0</v>
      </c>
      <c r="I39" s="18">
        <v>1716</v>
      </c>
      <c r="J39" s="19">
        <f t="shared" si="20"/>
        <v>100</v>
      </c>
      <c r="K39" s="18"/>
      <c r="L39" s="19">
        <f t="shared" si="21"/>
        <v>0</v>
      </c>
      <c r="M39" s="20">
        <f t="shared" si="22"/>
        <v>1716</v>
      </c>
      <c r="N39" s="18">
        <v>1716</v>
      </c>
      <c r="O39" s="20" t="str">
        <f t="shared" si="23"/>
        <v>OK</v>
      </c>
      <c r="P39" s="18"/>
      <c r="Q39" s="18">
        <v>8</v>
      </c>
      <c r="R39" s="18">
        <v>1</v>
      </c>
      <c r="S39" s="21">
        <f t="shared" si="24"/>
        <v>9</v>
      </c>
      <c r="T39" s="22">
        <v>4950</v>
      </c>
      <c r="U39" s="22">
        <v>515</v>
      </c>
      <c r="V39" s="21">
        <f t="shared" si="25"/>
        <v>5465</v>
      </c>
      <c r="Y39" s="21">
        <f t="shared" si="26"/>
        <v>5465</v>
      </c>
    </row>
    <row r="40" spans="1:25" s="22" customFormat="1" ht="13.5">
      <c r="A40" s="18">
        <v>64</v>
      </c>
      <c r="B40" s="18">
        <v>4</v>
      </c>
      <c r="C40" s="18">
        <v>30</v>
      </c>
      <c r="D40" s="25" t="s">
        <v>161</v>
      </c>
      <c r="E40" s="18"/>
      <c r="F40" s="19">
        <f t="shared" si="18"/>
        <v>0</v>
      </c>
      <c r="G40" s="18"/>
      <c r="H40" s="19">
        <f t="shared" si="19"/>
        <v>0</v>
      </c>
      <c r="I40" s="18">
        <v>282</v>
      </c>
      <c r="J40" s="19">
        <f t="shared" si="20"/>
        <v>100</v>
      </c>
      <c r="K40" s="18"/>
      <c r="L40" s="19">
        <f t="shared" si="21"/>
        <v>0</v>
      </c>
      <c r="M40" s="20">
        <f t="shared" si="22"/>
        <v>282</v>
      </c>
      <c r="N40" s="18">
        <v>282</v>
      </c>
      <c r="O40" s="20" t="str">
        <f t="shared" si="23"/>
        <v>OK</v>
      </c>
      <c r="P40" s="18"/>
      <c r="Q40" s="18">
        <v>3</v>
      </c>
      <c r="R40" s="18">
        <v>1</v>
      </c>
      <c r="S40" s="21">
        <f t="shared" si="24"/>
        <v>4</v>
      </c>
      <c r="T40" s="22">
        <v>3072</v>
      </c>
      <c r="U40" s="22">
        <v>1060</v>
      </c>
      <c r="V40" s="21">
        <f t="shared" si="25"/>
        <v>4132</v>
      </c>
      <c r="Y40" s="21">
        <f t="shared" si="26"/>
        <v>4132</v>
      </c>
    </row>
    <row r="41" spans="1:25" s="22" customFormat="1" ht="13.5">
      <c r="A41" s="18">
        <v>88</v>
      </c>
      <c r="B41" s="18">
        <v>4</v>
      </c>
      <c r="C41" s="18">
        <v>31</v>
      </c>
      <c r="D41" s="18" t="s">
        <v>148</v>
      </c>
      <c r="E41" s="18">
        <v>296</v>
      </c>
      <c r="F41" s="19">
        <f t="shared" si="18"/>
        <v>54.1</v>
      </c>
      <c r="G41" s="18"/>
      <c r="H41" s="19">
        <f t="shared" si="19"/>
        <v>0</v>
      </c>
      <c r="I41" s="18">
        <v>251</v>
      </c>
      <c r="J41" s="19">
        <f t="shared" si="20"/>
        <v>45.9</v>
      </c>
      <c r="K41" s="18"/>
      <c r="L41" s="19">
        <f t="shared" si="21"/>
        <v>0</v>
      </c>
      <c r="M41" s="20">
        <f t="shared" si="22"/>
        <v>547</v>
      </c>
      <c r="N41" s="18">
        <v>547</v>
      </c>
      <c r="O41" s="20" t="str">
        <f t="shared" si="23"/>
        <v>OK</v>
      </c>
      <c r="P41" s="18"/>
      <c r="Q41" s="18">
        <v>8</v>
      </c>
      <c r="R41" s="18">
        <v>1</v>
      </c>
      <c r="S41" s="21">
        <f t="shared" si="24"/>
        <v>9</v>
      </c>
      <c r="T41" s="22">
        <v>1539</v>
      </c>
      <c r="U41" s="22">
        <v>294</v>
      </c>
      <c r="V41" s="21">
        <f t="shared" si="25"/>
        <v>1833</v>
      </c>
      <c r="Y41" s="21">
        <f t="shared" si="26"/>
        <v>1833</v>
      </c>
    </row>
    <row r="42" spans="1:25" s="22" customFormat="1" ht="13.5">
      <c r="A42" s="18">
        <v>52</v>
      </c>
      <c r="B42" s="18">
        <v>4</v>
      </c>
      <c r="C42" s="18">
        <v>32</v>
      </c>
      <c r="D42" s="18" t="s">
        <v>120</v>
      </c>
      <c r="E42" s="18">
        <v>440</v>
      </c>
      <c r="F42" s="19">
        <f t="shared" si="18"/>
        <v>59.7</v>
      </c>
      <c r="G42" s="18"/>
      <c r="H42" s="19">
        <f t="shared" si="19"/>
        <v>0</v>
      </c>
      <c r="I42" s="18">
        <v>297</v>
      </c>
      <c r="J42" s="19">
        <f t="shared" si="20"/>
        <v>40.3</v>
      </c>
      <c r="K42" s="18"/>
      <c r="L42" s="19">
        <f t="shared" si="21"/>
        <v>0</v>
      </c>
      <c r="M42" s="20">
        <f t="shared" si="22"/>
        <v>737</v>
      </c>
      <c r="N42" s="18">
        <v>737</v>
      </c>
      <c r="O42" s="20" t="str">
        <f t="shared" si="23"/>
        <v>OK</v>
      </c>
      <c r="P42" s="18"/>
      <c r="Q42" s="18">
        <v>2</v>
      </c>
      <c r="R42" s="18"/>
      <c r="S42" s="21">
        <f t="shared" si="24"/>
        <v>2</v>
      </c>
      <c r="T42" s="22">
        <v>3000</v>
      </c>
      <c r="V42" s="21">
        <f t="shared" si="25"/>
        <v>3000</v>
      </c>
      <c r="Y42" s="21">
        <f t="shared" si="26"/>
        <v>3000</v>
      </c>
    </row>
    <row r="43" spans="1:25" s="22" customFormat="1" ht="13.5">
      <c r="A43" s="18"/>
      <c r="B43" s="18"/>
      <c r="C43" s="18"/>
      <c r="D43" s="18"/>
      <c r="E43" s="18"/>
      <c r="F43" s="19"/>
      <c r="G43" s="18"/>
      <c r="H43" s="19"/>
      <c r="I43" s="18"/>
      <c r="J43" s="19"/>
      <c r="K43" s="18"/>
      <c r="L43" s="19"/>
      <c r="M43" s="20"/>
      <c r="N43" s="18"/>
      <c r="O43" s="20"/>
      <c r="P43" s="18"/>
      <c r="Q43" s="18"/>
      <c r="R43" s="18"/>
      <c r="S43" s="21"/>
      <c r="V43" s="21"/>
      <c r="Y43" s="21"/>
    </row>
    <row r="44" spans="1:25" s="22" customFormat="1" ht="13.5">
      <c r="A44" s="18"/>
      <c r="B44" s="18"/>
      <c r="C44" s="18"/>
      <c r="D44" s="18"/>
      <c r="E44" s="18"/>
      <c r="F44" s="19"/>
      <c r="G44" s="18"/>
      <c r="H44" s="19"/>
      <c r="I44" s="18"/>
      <c r="J44" s="19"/>
      <c r="K44" s="18"/>
      <c r="L44" s="19"/>
      <c r="M44" s="20"/>
      <c r="N44" s="18"/>
      <c r="O44" s="20"/>
      <c r="P44" s="18"/>
      <c r="Q44" s="18"/>
      <c r="R44" s="18"/>
      <c r="S44" s="21"/>
      <c r="V44" s="21"/>
      <c r="Y44" s="21"/>
    </row>
    <row r="45" spans="1:25" s="22" customFormat="1" ht="13.5">
      <c r="A45" s="18">
        <v>70</v>
      </c>
      <c r="B45" s="18">
        <v>5</v>
      </c>
      <c r="C45" s="18">
        <v>33</v>
      </c>
      <c r="D45" s="18" t="s">
        <v>133</v>
      </c>
      <c r="E45" s="18"/>
      <c r="F45" s="19">
        <f>+ROUND(E45/$M45*100,1)</f>
        <v>0</v>
      </c>
      <c r="G45" s="18">
        <v>4503</v>
      </c>
      <c r="H45" s="19">
        <f>+ROUND(G45/$M45*100,1)</f>
        <v>38.5</v>
      </c>
      <c r="I45" s="18">
        <v>7198</v>
      </c>
      <c r="J45" s="19">
        <f>+ROUND(I45/$M45*100,1)</f>
        <v>61.5</v>
      </c>
      <c r="K45" s="18"/>
      <c r="L45" s="19">
        <f>+ROUND(K45/$M45*100,1)</f>
        <v>0</v>
      </c>
      <c r="M45" s="20">
        <f>SUM(E45,G45,I45,K45)</f>
        <v>11701</v>
      </c>
      <c r="N45" s="18">
        <v>11701</v>
      </c>
      <c r="O45" s="20" t="str">
        <f>IF(M45=N45,"OK","ERROR")</f>
        <v>OK</v>
      </c>
      <c r="P45" s="18"/>
      <c r="Q45" s="18">
        <v>121</v>
      </c>
      <c r="R45" s="18"/>
      <c r="S45" s="21">
        <f>SUM(Q45:R45)</f>
        <v>121</v>
      </c>
      <c r="T45" s="22">
        <v>34325</v>
      </c>
      <c r="V45" s="21">
        <f>SUM(T45:U45)</f>
        <v>34325</v>
      </c>
      <c r="Y45" s="21">
        <f>SUM(V45,X45)</f>
        <v>34325</v>
      </c>
    </row>
    <row r="46" spans="1:25" s="22" customFormat="1" ht="13.5">
      <c r="A46" s="18">
        <v>83</v>
      </c>
      <c r="B46" s="18">
        <v>5</v>
      </c>
      <c r="C46" s="18">
        <v>34</v>
      </c>
      <c r="D46" s="18" t="s">
        <v>144</v>
      </c>
      <c r="E46" s="18">
        <v>275</v>
      </c>
      <c r="F46" s="19">
        <f>+ROUND(E46/$M46*100,1)</f>
        <v>19.6</v>
      </c>
      <c r="G46" s="18"/>
      <c r="H46" s="19">
        <f>+ROUND(G46/$M46*100,1)</f>
        <v>0</v>
      </c>
      <c r="I46" s="18">
        <v>1130</v>
      </c>
      <c r="J46" s="19">
        <f>+ROUND(I46/$M46*100,1)</f>
        <v>80.4</v>
      </c>
      <c r="K46" s="18"/>
      <c r="L46" s="19">
        <f>+ROUND(K46/$M46*100,1)</f>
        <v>0</v>
      </c>
      <c r="M46" s="20">
        <f>SUM(E46,G46,I46,K46)</f>
        <v>1405</v>
      </c>
      <c r="N46" s="18">
        <v>1405</v>
      </c>
      <c r="O46" s="20" t="str">
        <f>IF(M46=N46,"OK","ERROR")</f>
        <v>OK</v>
      </c>
      <c r="P46" s="18"/>
      <c r="Q46" s="18">
        <v>11</v>
      </c>
      <c r="R46" s="18"/>
      <c r="S46" s="21">
        <f>SUM(Q46:R46)</f>
        <v>11</v>
      </c>
      <c r="T46" s="22">
        <v>2805</v>
      </c>
      <c r="V46" s="21">
        <f>SUM(T46:U46)</f>
        <v>2805</v>
      </c>
      <c r="Y46" s="21">
        <f>SUM(V46,X46)</f>
        <v>2805</v>
      </c>
    </row>
    <row r="47" spans="1:25" s="22" customFormat="1" ht="13.5">
      <c r="A47" s="18">
        <v>76</v>
      </c>
      <c r="B47" s="18">
        <v>5</v>
      </c>
      <c r="C47" s="18">
        <v>35</v>
      </c>
      <c r="D47" s="18" t="s">
        <v>139</v>
      </c>
      <c r="E47" s="18">
        <v>361</v>
      </c>
      <c r="F47" s="19">
        <f>+ROUND(E47/$M47*100,1)</f>
        <v>31.6</v>
      </c>
      <c r="G47" s="18"/>
      <c r="H47" s="19">
        <f>+ROUND(G47/$M47*100,1)</f>
        <v>0</v>
      </c>
      <c r="I47" s="18">
        <v>781</v>
      </c>
      <c r="J47" s="19">
        <f>+ROUND(I47/$M47*100,1)</f>
        <v>68.4</v>
      </c>
      <c r="K47" s="18"/>
      <c r="L47" s="19">
        <f>+ROUND(K47/$M47*100,1)</f>
        <v>0</v>
      </c>
      <c r="M47" s="20">
        <f>SUM(E47,G47,I47,K47)</f>
        <v>1142</v>
      </c>
      <c r="N47" s="18">
        <v>1142</v>
      </c>
      <c r="O47" s="20" t="str">
        <f>IF(M47=N47,"OK","ERROR")</f>
        <v>OK</v>
      </c>
      <c r="P47" s="18"/>
      <c r="Q47" s="18">
        <v>14</v>
      </c>
      <c r="R47" s="18"/>
      <c r="S47" s="21">
        <f>SUM(Q47:R47)</f>
        <v>14</v>
      </c>
      <c r="T47" s="22">
        <v>1587</v>
      </c>
      <c r="V47" s="21">
        <f>SUM(T47:U47)</f>
        <v>1587</v>
      </c>
      <c r="Y47" s="21">
        <f>SUM(V47,X47)</f>
        <v>1587</v>
      </c>
    </row>
    <row r="48" spans="1:25" s="22" customFormat="1" ht="13.5">
      <c r="A48" s="18"/>
      <c r="B48" s="18"/>
      <c r="C48" s="18"/>
      <c r="D48" s="18"/>
      <c r="E48" s="18"/>
      <c r="F48" s="19"/>
      <c r="G48" s="18"/>
      <c r="H48" s="19"/>
      <c r="I48" s="18"/>
      <c r="J48" s="19"/>
      <c r="K48" s="18"/>
      <c r="L48" s="19"/>
      <c r="M48" s="20"/>
      <c r="N48" s="18"/>
      <c r="O48" s="20"/>
      <c r="P48" s="18"/>
      <c r="Q48" s="18"/>
      <c r="R48" s="18"/>
      <c r="S48" s="21"/>
      <c r="V48" s="21"/>
      <c r="Y48" s="21"/>
    </row>
    <row r="49" spans="1:25" s="22" customFormat="1" ht="13.5">
      <c r="A49" s="18"/>
      <c r="B49" s="18"/>
      <c r="C49" s="18"/>
      <c r="D49" s="18"/>
      <c r="E49" s="18"/>
      <c r="F49" s="19"/>
      <c r="G49" s="18"/>
      <c r="H49" s="19"/>
      <c r="I49" s="18"/>
      <c r="J49" s="19"/>
      <c r="K49" s="18"/>
      <c r="L49" s="19"/>
      <c r="M49" s="20"/>
      <c r="N49" s="18"/>
      <c r="O49" s="20"/>
      <c r="P49" s="18"/>
      <c r="Q49" s="18"/>
      <c r="R49" s="18"/>
      <c r="S49" s="21"/>
      <c r="V49" s="21"/>
      <c r="Y49" s="21"/>
    </row>
    <row r="50" spans="1:25" s="22" customFormat="1" ht="13.5">
      <c r="A50" s="18">
        <v>20</v>
      </c>
      <c r="B50" s="18">
        <v>6</v>
      </c>
      <c r="C50" s="18">
        <v>36</v>
      </c>
      <c r="D50" s="18" t="s">
        <v>97</v>
      </c>
      <c r="E50" s="18">
        <v>85</v>
      </c>
      <c r="F50" s="19">
        <f>+ROUND(E50/$M50*100,1)</f>
        <v>8.2</v>
      </c>
      <c r="G50" s="18"/>
      <c r="H50" s="19">
        <f>+ROUND(G50/$M50*100,1)</f>
        <v>0</v>
      </c>
      <c r="I50" s="18">
        <v>949</v>
      </c>
      <c r="J50" s="19">
        <f>+ROUND(I50/$M50*100,1)</f>
        <v>91.8</v>
      </c>
      <c r="K50" s="18"/>
      <c r="L50" s="19">
        <f>+ROUND(K50/$M50*100,1)</f>
        <v>0</v>
      </c>
      <c r="M50" s="20">
        <f>SUM(E50,G50,I50,K50)</f>
        <v>1034</v>
      </c>
      <c r="N50" s="18">
        <v>1034</v>
      </c>
      <c r="O50" s="20" t="str">
        <f>IF(M50=N50,"OK","ERROR")</f>
        <v>OK</v>
      </c>
      <c r="P50" s="18"/>
      <c r="Q50" s="18">
        <v>14</v>
      </c>
      <c r="R50" s="18">
        <v>2</v>
      </c>
      <c r="S50" s="21">
        <f>SUM(Q50:R50)</f>
        <v>16</v>
      </c>
      <c r="T50" s="22">
        <v>1562</v>
      </c>
      <c r="U50" s="22">
        <v>1013</v>
      </c>
      <c r="V50" s="21">
        <f>SUM(T50:U50)</f>
        <v>2575</v>
      </c>
      <c r="Y50" s="21">
        <f>SUM(V50,X50)</f>
        <v>2575</v>
      </c>
    </row>
    <row r="51" spans="1:25" s="22" customFormat="1" ht="13.5">
      <c r="A51" s="18"/>
      <c r="B51" s="18"/>
      <c r="C51" s="18"/>
      <c r="D51" s="18"/>
      <c r="E51" s="18"/>
      <c r="F51" s="19"/>
      <c r="G51" s="18"/>
      <c r="H51" s="19"/>
      <c r="I51" s="18"/>
      <c r="J51" s="19"/>
      <c r="K51" s="18"/>
      <c r="L51" s="19"/>
      <c r="M51" s="20"/>
      <c r="N51" s="18"/>
      <c r="O51" s="20"/>
      <c r="P51" s="18"/>
      <c r="Q51" s="18"/>
      <c r="R51" s="18"/>
      <c r="S51" s="21"/>
      <c r="V51" s="21"/>
      <c r="Y51" s="21"/>
    </row>
    <row r="52" spans="1:25" s="22" customFormat="1" ht="13.5">
      <c r="A52" s="18"/>
      <c r="B52" s="18"/>
      <c r="C52" s="18"/>
      <c r="D52" s="18"/>
      <c r="E52" s="18"/>
      <c r="F52" s="19"/>
      <c r="G52" s="18"/>
      <c r="H52" s="19"/>
      <c r="I52" s="18"/>
      <c r="J52" s="19"/>
      <c r="K52" s="18"/>
      <c r="L52" s="19"/>
      <c r="M52" s="20"/>
      <c r="N52" s="18"/>
      <c r="O52" s="20"/>
      <c r="P52" s="18"/>
      <c r="Q52" s="18"/>
      <c r="R52" s="18"/>
      <c r="S52" s="21"/>
      <c r="V52" s="21"/>
      <c r="Y52" s="21"/>
    </row>
    <row r="53" spans="1:25" s="22" customFormat="1" ht="13.5">
      <c r="A53" s="18">
        <v>4</v>
      </c>
      <c r="B53" s="18">
        <v>7</v>
      </c>
      <c r="C53" s="18">
        <v>37</v>
      </c>
      <c r="D53" s="24" t="s">
        <v>87</v>
      </c>
      <c r="E53" s="18">
        <v>4019</v>
      </c>
      <c r="F53" s="19">
        <f aca="true" t="shared" si="27" ref="F53:F63">+ROUND(E53/$M53*100,1)</f>
        <v>100</v>
      </c>
      <c r="G53" s="18"/>
      <c r="H53" s="19">
        <f aca="true" t="shared" si="28" ref="H53:H63">+ROUND(G53/$M53*100,1)</f>
        <v>0</v>
      </c>
      <c r="I53" s="18"/>
      <c r="J53" s="19">
        <f aca="true" t="shared" si="29" ref="J53:J63">+ROUND(I53/$M53*100,1)</f>
        <v>0</v>
      </c>
      <c r="K53" s="18"/>
      <c r="L53" s="19">
        <f aca="true" t="shared" si="30" ref="L53:L63">+ROUND(K53/$M53*100,1)</f>
        <v>0</v>
      </c>
      <c r="M53" s="20">
        <f aca="true" t="shared" si="31" ref="M53:M63">SUM(E53,G53,I53,K53)</f>
        <v>4019</v>
      </c>
      <c r="N53" s="18">
        <v>4019</v>
      </c>
      <c r="O53" s="20" t="str">
        <f aca="true" t="shared" si="32" ref="O53:O63">IF(M53=N53,"OK","ERROR")</f>
        <v>OK</v>
      </c>
      <c r="P53" s="18"/>
      <c r="Q53" s="18">
        <v>76</v>
      </c>
      <c r="R53" s="18"/>
      <c r="S53" s="21">
        <f aca="true" t="shared" si="33" ref="S53:S63">SUM(Q53:R53)</f>
        <v>76</v>
      </c>
      <c r="T53" s="22">
        <v>65322</v>
      </c>
      <c r="V53" s="21">
        <f aca="true" t="shared" si="34" ref="V53:V63">SUM(T53:U53)</f>
        <v>65322</v>
      </c>
      <c r="Y53" s="21">
        <f aca="true" t="shared" si="35" ref="Y53:Y63">SUM(V53,X53)</f>
        <v>65322</v>
      </c>
    </row>
    <row r="54" spans="1:25" s="22" customFormat="1" ht="13.5">
      <c r="A54" s="18">
        <v>41</v>
      </c>
      <c r="B54" s="18">
        <v>7</v>
      </c>
      <c r="C54" s="18">
        <v>38</v>
      </c>
      <c r="D54" s="24" t="s">
        <v>112</v>
      </c>
      <c r="E54" s="18"/>
      <c r="F54" s="19">
        <f t="shared" si="27"/>
        <v>0</v>
      </c>
      <c r="G54" s="18">
        <v>509</v>
      </c>
      <c r="H54" s="19">
        <f t="shared" si="28"/>
        <v>37.2</v>
      </c>
      <c r="I54" s="18">
        <v>814</v>
      </c>
      <c r="J54" s="19">
        <f t="shared" si="29"/>
        <v>59.5</v>
      </c>
      <c r="K54" s="18">
        <v>46</v>
      </c>
      <c r="L54" s="19">
        <f t="shared" si="30"/>
        <v>3.4</v>
      </c>
      <c r="M54" s="20">
        <f t="shared" si="31"/>
        <v>1369</v>
      </c>
      <c r="N54" s="18">
        <v>1369</v>
      </c>
      <c r="O54" s="20" t="str">
        <f t="shared" si="32"/>
        <v>OK</v>
      </c>
      <c r="P54" s="18">
        <v>46</v>
      </c>
      <c r="Q54" s="18">
        <v>7</v>
      </c>
      <c r="R54" s="18">
        <v>2</v>
      </c>
      <c r="S54" s="21">
        <f t="shared" si="33"/>
        <v>9</v>
      </c>
      <c r="T54" s="22">
        <v>1704</v>
      </c>
      <c r="U54" s="22">
        <v>1111</v>
      </c>
      <c r="V54" s="21">
        <f t="shared" si="34"/>
        <v>2815</v>
      </c>
      <c r="Y54" s="21">
        <f t="shared" si="35"/>
        <v>2815</v>
      </c>
    </row>
    <row r="55" spans="1:25" s="22" customFormat="1" ht="13.5">
      <c r="A55" s="18">
        <v>47</v>
      </c>
      <c r="B55" s="18">
        <v>7</v>
      </c>
      <c r="C55" s="18">
        <v>39</v>
      </c>
      <c r="D55" s="24" t="s">
        <v>117</v>
      </c>
      <c r="E55" s="18">
        <v>633</v>
      </c>
      <c r="F55" s="19">
        <f t="shared" si="27"/>
        <v>95.9</v>
      </c>
      <c r="G55" s="18"/>
      <c r="H55" s="19">
        <f t="shared" si="28"/>
        <v>0</v>
      </c>
      <c r="I55" s="18"/>
      <c r="J55" s="19">
        <f t="shared" si="29"/>
        <v>0</v>
      </c>
      <c r="K55" s="18">
        <v>27</v>
      </c>
      <c r="L55" s="19">
        <f t="shared" si="30"/>
        <v>4.1</v>
      </c>
      <c r="M55" s="20">
        <f t="shared" si="31"/>
        <v>660</v>
      </c>
      <c r="N55" s="18">
        <v>660</v>
      </c>
      <c r="O55" s="20" t="str">
        <f t="shared" si="32"/>
        <v>OK</v>
      </c>
      <c r="P55" s="18"/>
      <c r="Q55" s="18">
        <v>31</v>
      </c>
      <c r="R55" s="18">
        <v>12</v>
      </c>
      <c r="S55" s="21">
        <f t="shared" si="33"/>
        <v>43</v>
      </c>
      <c r="T55" s="22">
        <v>2008</v>
      </c>
      <c r="U55" s="22">
        <v>868</v>
      </c>
      <c r="V55" s="21">
        <f t="shared" si="34"/>
        <v>2876</v>
      </c>
      <c r="Y55" s="21">
        <f t="shared" si="35"/>
        <v>2876</v>
      </c>
    </row>
    <row r="56" spans="1:25" s="22" customFormat="1" ht="13.5">
      <c r="A56" s="18">
        <v>46</v>
      </c>
      <c r="B56" s="18">
        <v>7</v>
      </c>
      <c r="C56" s="18">
        <v>40</v>
      </c>
      <c r="D56" s="18" t="s">
        <v>116</v>
      </c>
      <c r="E56" s="18">
        <v>367</v>
      </c>
      <c r="F56" s="19">
        <f t="shared" si="27"/>
        <v>8</v>
      </c>
      <c r="G56" s="18">
        <v>101</v>
      </c>
      <c r="H56" s="19">
        <f t="shared" si="28"/>
        <v>2.2</v>
      </c>
      <c r="I56" s="18">
        <v>4124</v>
      </c>
      <c r="J56" s="19">
        <f t="shared" si="29"/>
        <v>89.8</v>
      </c>
      <c r="K56" s="18"/>
      <c r="L56" s="19">
        <f t="shared" si="30"/>
        <v>0</v>
      </c>
      <c r="M56" s="20">
        <f t="shared" si="31"/>
        <v>4592</v>
      </c>
      <c r="N56" s="18">
        <v>4592</v>
      </c>
      <c r="O56" s="20" t="str">
        <f t="shared" si="32"/>
        <v>OK</v>
      </c>
      <c r="P56" s="18"/>
      <c r="Q56" s="18">
        <v>31</v>
      </c>
      <c r="R56" s="18">
        <v>4</v>
      </c>
      <c r="S56" s="21">
        <f t="shared" si="33"/>
        <v>35</v>
      </c>
      <c r="T56" s="22">
        <v>25532</v>
      </c>
      <c r="U56" s="22">
        <v>6880</v>
      </c>
      <c r="V56" s="21">
        <f t="shared" si="34"/>
        <v>32412</v>
      </c>
      <c r="Y56" s="21">
        <f t="shared" si="35"/>
        <v>32412</v>
      </c>
    </row>
    <row r="57" spans="1:25" s="22" customFormat="1" ht="13.5">
      <c r="A57" s="18">
        <v>33</v>
      </c>
      <c r="B57" s="18">
        <v>7</v>
      </c>
      <c r="C57" s="18">
        <v>41</v>
      </c>
      <c r="D57" s="24" t="s">
        <v>106</v>
      </c>
      <c r="E57" s="18">
        <v>552</v>
      </c>
      <c r="F57" s="19">
        <f t="shared" si="27"/>
        <v>25.3</v>
      </c>
      <c r="G57" s="18"/>
      <c r="H57" s="19">
        <f t="shared" si="28"/>
        <v>0</v>
      </c>
      <c r="I57" s="18">
        <v>1628</v>
      </c>
      <c r="J57" s="19">
        <f t="shared" si="29"/>
        <v>74.7</v>
      </c>
      <c r="K57" s="18"/>
      <c r="L57" s="19">
        <f t="shared" si="30"/>
        <v>0</v>
      </c>
      <c r="M57" s="20">
        <f t="shared" si="31"/>
        <v>2180</v>
      </c>
      <c r="N57" s="18">
        <v>2180</v>
      </c>
      <c r="O57" s="20" t="str">
        <f t="shared" si="32"/>
        <v>OK</v>
      </c>
      <c r="P57" s="18"/>
      <c r="Q57" s="18">
        <v>5</v>
      </c>
      <c r="R57" s="18">
        <v>1</v>
      </c>
      <c r="S57" s="21">
        <f t="shared" si="33"/>
        <v>6</v>
      </c>
      <c r="T57" s="22">
        <v>5198</v>
      </c>
      <c r="U57" s="22">
        <v>4800</v>
      </c>
      <c r="V57" s="21">
        <f t="shared" si="34"/>
        <v>9998</v>
      </c>
      <c r="Y57" s="21">
        <f t="shared" si="35"/>
        <v>9998</v>
      </c>
    </row>
    <row r="58" spans="1:25" s="22" customFormat="1" ht="13.5">
      <c r="A58" s="18">
        <v>34</v>
      </c>
      <c r="B58" s="18">
        <v>7</v>
      </c>
      <c r="C58" s="18">
        <v>42</v>
      </c>
      <c r="D58" s="24" t="s">
        <v>107</v>
      </c>
      <c r="E58" s="18">
        <v>4815</v>
      </c>
      <c r="F58" s="19">
        <f t="shared" si="27"/>
        <v>100</v>
      </c>
      <c r="G58" s="18"/>
      <c r="H58" s="19">
        <f t="shared" si="28"/>
        <v>0</v>
      </c>
      <c r="I58" s="18"/>
      <c r="J58" s="19">
        <f t="shared" si="29"/>
        <v>0</v>
      </c>
      <c r="K58" s="18"/>
      <c r="L58" s="19">
        <f t="shared" si="30"/>
        <v>0</v>
      </c>
      <c r="M58" s="20">
        <f t="shared" si="31"/>
        <v>4815</v>
      </c>
      <c r="N58" s="18">
        <v>4815</v>
      </c>
      <c r="O58" s="20" t="str">
        <f t="shared" si="32"/>
        <v>OK</v>
      </c>
      <c r="P58" s="18"/>
      <c r="Q58" s="18">
        <v>15</v>
      </c>
      <c r="R58" s="18">
        <v>5</v>
      </c>
      <c r="S58" s="21">
        <f t="shared" si="33"/>
        <v>20</v>
      </c>
      <c r="T58" s="22">
        <v>6804</v>
      </c>
      <c r="U58" s="22">
        <v>7350</v>
      </c>
      <c r="V58" s="21">
        <f t="shared" si="34"/>
        <v>14154</v>
      </c>
      <c r="Y58" s="21">
        <f t="shared" si="35"/>
        <v>14154</v>
      </c>
    </row>
    <row r="59" spans="1:25" s="22" customFormat="1" ht="13.5">
      <c r="A59" s="18">
        <v>38</v>
      </c>
      <c r="B59" s="18">
        <v>7</v>
      </c>
      <c r="C59" s="18">
        <v>43</v>
      </c>
      <c r="D59" s="24" t="s">
        <v>110</v>
      </c>
      <c r="E59" s="18">
        <v>3901</v>
      </c>
      <c r="F59" s="19">
        <f t="shared" si="27"/>
        <v>100</v>
      </c>
      <c r="G59" s="18"/>
      <c r="H59" s="19">
        <f t="shared" si="28"/>
        <v>0</v>
      </c>
      <c r="I59" s="18"/>
      <c r="J59" s="19">
        <f t="shared" si="29"/>
        <v>0</v>
      </c>
      <c r="K59" s="18"/>
      <c r="L59" s="19">
        <f t="shared" si="30"/>
        <v>0</v>
      </c>
      <c r="M59" s="20">
        <f t="shared" si="31"/>
        <v>3901</v>
      </c>
      <c r="N59" s="18">
        <v>3901</v>
      </c>
      <c r="O59" s="20" t="str">
        <f t="shared" si="32"/>
        <v>OK</v>
      </c>
      <c r="P59" s="18"/>
      <c r="Q59" s="18">
        <v>6</v>
      </c>
      <c r="R59" s="18">
        <v>8</v>
      </c>
      <c r="S59" s="21">
        <f t="shared" si="33"/>
        <v>14</v>
      </c>
      <c r="T59" s="22">
        <v>487</v>
      </c>
      <c r="U59" s="22">
        <v>14882</v>
      </c>
      <c r="V59" s="21">
        <f t="shared" si="34"/>
        <v>15369</v>
      </c>
      <c r="Y59" s="21">
        <f t="shared" si="35"/>
        <v>15369</v>
      </c>
    </row>
    <row r="60" spans="1:25" s="22" customFormat="1" ht="13.5">
      <c r="A60" s="18">
        <v>51</v>
      </c>
      <c r="B60" s="18">
        <v>7</v>
      </c>
      <c r="C60" s="18">
        <v>44</v>
      </c>
      <c r="D60" s="24" t="s">
        <v>119</v>
      </c>
      <c r="E60" s="18">
        <v>1498</v>
      </c>
      <c r="F60" s="19">
        <f t="shared" si="27"/>
        <v>100</v>
      </c>
      <c r="G60" s="18"/>
      <c r="H60" s="19">
        <f t="shared" si="28"/>
        <v>0</v>
      </c>
      <c r="I60" s="18"/>
      <c r="J60" s="19">
        <f t="shared" si="29"/>
        <v>0</v>
      </c>
      <c r="K60" s="18"/>
      <c r="L60" s="19">
        <f t="shared" si="30"/>
        <v>0</v>
      </c>
      <c r="M60" s="20">
        <f t="shared" si="31"/>
        <v>1498</v>
      </c>
      <c r="N60" s="18">
        <v>1498</v>
      </c>
      <c r="O60" s="20" t="str">
        <f t="shared" si="32"/>
        <v>OK</v>
      </c>
      <c r="P60" s="18"/>
      <c r="Q60" s="18">
        <v>11</v>
      </c>
      <c r="R60" s="18"/>
      <c r="S60" s="21">
        <f t="shared" si="33"/>
        <v>11</v>
      </c>
      <c r="T60" s="22">
        <v>3900</v>
      </c>
      <c r="V60" s="21">
        <f t="shared" si="34"/>
        <v>3900</v>
      </c>
      <c r="Y60" s="21">
        <f t="shared" si="35"/>
        <v>3900</v>
      </c>
    </row>
    <row r="61" spans="1:25" s="22" customFormat="1" ht="13.5">
      <c r="A61" s="18">
        <v>73</v>
      </c>
      <c r="B61" s="18">
        <v>7</v>
      </c>
      <c r="C61" s="18">
        <v>45</v>
      </c>
      <c r="D61" s="24" t="s">
        <v>136</v>
      </c>
      <c r="E61" s="18">
        <v>1130</v>
      </c>
      <c r="F61" s="19">
        <f t="shared" si="27"/>
        <v>100</v>
      </c>
      <c r="G61" s="18"/>
      <c r="H61" s="19">
        <f t="shared" si="28"/>
        <v>0</v>
      </c>
      <c r="I61" s="18"/>
      <c r="J61" s="19">
        <f t="shared" si="29"/>
        <v>0</v>
      </c>
      <c r="K61" s="18"/>
      <c r="L61" s="19">
        <f t="shared" si="30"/>
        <v>0</v>
      </c>
      <c r="M61" s="20">
        <f t="shared" si="31"/>
        <v>1130</v>
      </c>
      <c r="N61" s="18">
        <v>1130</v>
      </c>
      <c r="O61" s="20" t="str">
        <f t="shared" si="32"/>
        <v>OK</v>
      </c>
      <c r="P61" s="18"/>
      <c r="Q61" s="18">
        <v>3</v>
      </c>
      <c r="R61" s="18">
        <v>2</v>
      </c>
      <c r="S61" s="21">
        <f t="shared" si="33"/>
        <v>5</v>
      </c>
      <c r="T61" s="22">
        <v>1177</v>
      </c>
      <c r="U61" s="22">
        <v>1711</v>
      </c>
      <c r="V61" s="21">
        <f t="shared" si="34"/>
        <v>2888</v>
      </c>
      <c r="Y61" s="21">
        <f t="shared" si="35"/>
        <v>2888</v>
      </c>
    </row>
    <row r="62" spans="1:25" s="22" customFormat="1" ht="13.5">
      <c r="A62" s="18">
        <v>19</v>
      </c>
      <c r="B62" s="18">
        <v>7</v>
      </c>
      <c r="C62" s="18">
        <v>46</v>
      </c>
      <c r="D62" s="18" t="s">
        <v>96</v>
      </c>
      <c r="E62" s="18">
        <v>292</v>
      </c>
      <c r="F62" s="19">
        <f t="shared" si="27"/>
        <v>14.1</v>
      </c>
      <c r="G62" s="18"/>
      <c r="H62" s="19">
        <f t="shared" si="28"/>
        <v>0</v>
      </c>
      <c r="I62" s="18">
        <v>1780</v>
      </c>
      <c r="J62" s="19">
        <f t="shared" si="29"/>
        <v>85.9</v>
      </c>
      <c r="K62" s="18"/>
      <c r="L62" s="19">
        <f t="shared" si="30"/>
        <v>0</v>
      </c>
      <c r="M62" s="20">
        <f t="shared" si="31"/>
        <v>2072</v>
      </c>
      <c r="N62" s="18">
        <v>2072</v>
      </c>
      <c r="O62" s="20" t="str">
        <f t="shared" si="32"/>
        <v>OK</v>
      </c>
      <c r="P62" s="18"/>
      <c r="Q62" s="18">
        <v>2</v>
      </c>
      <c r="R62" s="18">
        <v>3</v>
      </c>
      <c r="S62" s="21">
        <f t="shared" si="33"/>
        <v>5</v>
      </c>
      <c r="T62" s="22">
        <v>1000</v>
      </c>
      <c r="U62" s="22">
        <v>6400</v>
      </c>
      <c r="V62" s="21">
        <f t="shared" si="34"/>
        <v>7400</v>
      </c>
      <c r="Y62" s="21">
        <f t="shared" si="35"/>
        <v>7400</v>
      </c>
    </row>
    <row r="63" spans="1:25" s="22" customFormat="1" ht="13.5">
      <c r="A63" s="18">
        <v>32</v>
      </c>
      <c r="B63" s="18">
        <v>7</v>
      </c>
      <c r="C63" s="18">
        <v>47</v>
      </c>
      <c r="D63" s="18" t="s">
        <v>105</v>
      </c>
      <c r="E63" s="18"/>
      <c r="F63" s="19">
        <f t="shared" si="27"/>
        <v>0</v>
      </c>
      <c r="G63" s="18">
        <v>795</v>
      </c>
      <c r="H63" s="19">
        <f t="shared" si="28"/>
        <v>100</v>
      </c>
      <c r="I63" s="18"/>
      <c r="J63" s="19">
        <f t="shared" si="29"/>
        <v>0</v>
      </c>
      <c r="K63" s="18"/>
      <c r="L63" s="19">
        <f t="shared" si="30"/>
        <v>0</v>
      </c>
      <c r="M63" s="20">
        <f t="shared" si="31"/>
        <v>795</v>
      </c>
      <c r="N63" s="18">
        <v>795</v>
      </c>
      <c r="O63" s="20" t="str">
        <f t="shared" si="32"/>
        <v>OK</v>
      </c>
      <c r="P63" s="18"/>
      <c r="Q63" s="18">
        <v>5</v>
      </c>
      <c r="R63" s="18"/>
      <c r="S63" s="21">
        <f t="shared" si="33"/>
        <v>5</v>
      </c>
      <c r="T63" s="22">
        <v>2241</v>
      </c>
      <c r="V63" s="21">
        <f t="shared" si="34"/>
        <v>2241</v>
      </c>
      <c r="Y63" s="21">
        <f t="shared" si="35"/>
        <v>2241</v>
      </c>
    </row>
    <row r="64" spans="1:25" s="22" customFormat="1" ht="13.5">
      <c r="A64" s="18"/>
      <c r="B64" s="18"/>
      <c r="C64" s="18"/>
      <c r="D64" s="18"/>
      <c r="E64" s="18"/>
      <c r="F64" s="19"/>
      <c r="G64" s="18"/>
      <c r="H64" s="19"/>
      <c r="I64" s="18"/>
      <c r="J64" s="19"/>
      <c r="K64" s="18"/>
      <c r="L64" s="19"/>
      <c r="M64" s="20"/>
      <c r="N64" s="18"/>
      <c r="O64" s="20"/>
      <c r="P64" s="18"/>
      <c r="Q64" s="18"/>
      <c r="R64" s="18"/>
      <c r="S64" s="21"/>
      <c r="V64" s="21"/>
      <c r="Y64" s="21"/>
    </row>
    <row r="65" spans="1:25" s="22" customFormat="1" ht="13.5">
      <c r="A65" s="18"/>
      <c r="B65" s="18"/>
      <c r="C65" s="18"/>
      <c r="D65" s="18"/>
      <c r="E65" s="18"/>
      <c r="F65" s="19"/>
      <c r="G65" s="18"/>
      <c r="H65" s="19"/>
      <c r="I65" s="18"/>
      <c r="J65" s="19"/>
      <c r="K65" s="18"/>
      <c r="L65" s="19"/>
      <c r="M65" s="20"/>
      <c r="N65" s="18"/>
      <c r="O65" s="20"/>
      <c r="P65" s="18"/>
      <c r="Q65" s="18"/>
      <c r="R65" s="18"/>
      <c r="S65" s="21"/>
      <c r="V65" s="21"/>
      <c r="Y65" s="21"/>
    </row>
    <row r="66" spans="1:25" s="22" customFormat="1" ht="13.5">
      <c r="A66" s="18">
        <v>9</v>
      </c>
      <c r="B66" s="18">
        <v>8</v>
      </c>
      <c r="C66" s="18">
        <v>48</v>
      </c>
      <c r="D66" s="18" t="s">
        <v>90</v>
      </c>
      <c r="E66" s="18">
        <v>8120</v>
      </c>
      <c r="F66" s="19">
        <f>+ROUND(E66/$M66*100,1)</f>
        <v>100</v>
      </c>
      <c r="G66" s="18"/>
      <c r="H66" s="19">
        <f>+ROUND(G66/$M66*100,1)</f>
        <v>0</v>
      </c>
      <c r="I66" s="18"/>
      <c r="J66" s="19">
        <f>+ROUND(I66/$M66*100,1)</f>
        <v>0</v>
      </c>
      <c r="K66" s="18"/>
      <c r="L66" s="19">
        <f>+ROUND(K66/$M66*100,1)</f>
        <v>0</v>
      </c>
      <c r="M66" s="20">
        <f>SUM(E66,G66,I66,K66)</f>
        <v>8120</v>
      </c>
      <c r="N66" s="18">
        <v>8120</v>
      </c>
      <c r="O66" s="20" t="str">
        <f>IF(M66=N66,"OK","ERROR")</f>
        <v>OK</v>
      </c>
      <c r="P66" s="18"/>
      <c r="Q66" s="18">
        <v>33</v>
      </c>
      <c r="R66" s="18"/>
      <c r="S66" s="21">
        <f>SUM(Q66:R66)</f>
        <v>33</v>
      </c>
      <c r="T66" s="22">
        <v>9370</v>
      </c>
      <c r="V66" s="21">
        <f>SUM(T66:U66)</f>
        <v>9370</v>
      </c>
      <c r="Y66" s="21">
        <f>SUM(V66,X66)</f>
        <v>9370</v>
      </c>
    </row>
    <row r="67" spans="1:25" s="22" customFormat="1" ht="13.5">
      <c r="A67" s="18">
        <v>22</v>
      </c>
      <c r="B67" s="18">
        <v>8</v>
      </c>
      <c r="C67" s="18">
        <v>49</v>
      </c>
      <c r="D67" s="18" t="s">
        <v>99</v>
      </c>
      <c r="E67" s="18">
        <v>1261</v>
      </c>
      <c r="F67" s="19">
        <f>+ROUND(E67/$M67*100,1)</f>
        <v>100</v>
      </c>
      <c r="G67" s="18"/>
      <c r="H67" s="19">
        <f>+ROUND(G67/$M67*100,1)</f>
        <v>0</v>
      </c>
      <c r="I67" s="18"/>
      <c r="J67" s="19">
        <f>+ROUND(I67/$M67*100,1)</f>
        <v>0</v>
      </c>
      <c r="K67" s="18"/>
      <c r="L67" s="19">
        <f>+ROUND(K67/$M67*100,1)</f>
        <v>0</v>
      </c>
      <c r="M67" s="20">
        <f>SUM(E67,G67,I67,K67)</f>
        <v>1261</v>
      </c>
      <c r="N67" s="18">
        <v>1261</v>
      </c>
      <c r="O67" s="20" t="str">
        <f>IF(M67=N67,"OK","ERROR")</f>
        <v>OK</v>
      </c>
      <c r="P67" s="18"/>
      <c r="Q67" s="18">
        <v>6</v>
      </c>
      <c r="R67" s="18"/>
      <c r="S67" s="21">
        <f>SUM(Q67:R67)</f>
        <v>6</v>
      </c>
      <c r="T67" s="22">
        <v>4128</v>
      </c>
      <c r="V67" s="21">
        <f>SUM(T67:U67)</f>
        <v>4128</v>
      </c>
      <c r="Y67" s="21">
        <f>SUM(V67,X67)</f>
        <v>4128</v>
      </c>
    </row>
    <row r="68" spans="1:25" s="22" customFormat="1" ht="13.5">
      <c r="A68" s="18">
        <v>74</v>
      </c>
      <c r="B68" s="18">
        <v>8</v>
      </c>
      <c r="C68" s="18">
        <v>50</v>
      </c>
      <c r="D68" s="18" t="s">
        <v>137</v>
      </c>
      <c r="E68" s="18">
        <v>967</v>
      </c>
      <c r="F68" s="19">
        <f>+ROUND(E68/$M68*100,1)</f>
        <v>100</v>
      </c>
      <c r="G68" s="18"/>
      <c r="H68" s="19">
        <f>+ROUND(G68/$M68*100,1)</f>
        <v>0</v>
      </c>
      <c r="I68" s="18"/>
      <c r="J68" s="19">
        <f>+ROUND(I68/$M68*100,1)</f>
        <v>0</v>
      </c>
      <c r="K68" s="18"/>
      <c r="L68" s="19">
        <f>+ROUND(K68/$M68*100,1)</f>
        <v>0</v>
      </c>
      <c r="M68" s="20">
        <f>SUM(E68,G68,I68,K68)</f>
        <v>967</v>
      </c>
      <c r="N68" s="18">
        <v>967</v>
      </c>
      <c r="O68" s="20" t="str">
        <f>IF(M68=N68,"OK","ERROR")</f>
        <v>OK</v>
      </c>
      <c r="P68" s="18"/>
      <c r="Q68" s="18">
        <v>2</v>
      </c>
      <c r="R68" s="18"/>
      <c r="S68" s="21">
        <f>SUM(Q68:R68)</f>
        <v>2</v>
      </c>
      <c r="T68" s="22">
        <v>2514</v>
      </c>
      <c r="V68" s="21">
        <f>SUM(T68:U68)</f>
        <v>2514</v>
      </c>
      <c r="Y68" s="21">
        <f>SUM(V68,X68)</f>
        <v>2514</v>
      </c>
    </row>
    <row r="69" spans="1:25" s="22" customFormat="1" ht="13.5">
      <c r="A69" s="18">
        <v>63</v>
      </c>
      <c r="B69" s="18">
        <v>8</v>
      </c>
      <c r="C69" s="18">
        <v>51</v>
      </c>
      <c r="D69" s="18" t="s">
        <v>128</v>
      </c>
      <c r="E69" s="18">
        <v>1455</v>
      </c>
      <c r="F69" s="19">
        <f>+ROUND(E69/$M69*100,1)</f>
        <v>74.6</v>
      </c>
      <c r="G69" s="18"/>
      <c r="H69" s="19">
        <f>+ROUND(G69/$M69*100,1)</f>
        <v>0</v>
      </c>
      <c r="I69" s="18">
        <v>496</v>
      </c>
      <c r="J69" s="19">
        <f>+ROUND(I69/$M69*100,1)</f>
        <v>25.4</v>
      </c>
      <c r="K69" s="18"/>
      <c r="L69" s="19">
        <f>+ROUND(K69/$M69*100,1)</f>
        <v>0</v>
      </c>
      <c r="M69" s="20">
        <f>SUM(E69,G69,I69,K69)</f>
        <v>1951</v>
      </c>
      <c r="N69" s="18">
        <v>1951</v>
      </c>
      <c r="O69" s="20" t="str">
        <f>IF(M69=N69,"OK","ERROR")</f>
        <v>OK</v>
      </c>
      <c r="P69" s="18"/>
      <c r="Q69" s="18">
        <v>11</v>
      </c>
      <c r="R69" s="18">
        <v>3</v>
      </c>
      <c r="S69" s="21">
        <f>SUM(Q69:R69)</f>
        <v>14</v>
      </c>
      <c r="T69" s="22">
        <v>5852</v>
      </c>
      <c r="U69" s="22">
        <v>7050</v>
      </c>
      <c r="V69" s="21">
        <f>SUM(T69:U69)</f>
        <v>12902</v>
      </c>
      <c r="Y69" s="21">
        <f>SUM(V69,X69)</f>
        <v>12902</v>
      </c>
    </row>
    <row r="70" spans="1:25" s="22" customFormat="1" ht="13.5">
      <c r="A70" s="18"/>
      <c r="B70" s="18"/>
      <c r="C70" s="18"/>
      <c r="D70" s="18"/>
      <c r="E70" s="18"/>
      <c r="F70" s="19"/>
      <c r="G70" s="18"/>
      <c r="H70" s="19"/>
      <c r="I70" s="18"/>
      <c r="J70" s="19"/>
      <c r="K70" s="18"/>
      <c r="L70" s="19"/>
      <c r="M70" s="20"/>
      <c r="N70" s="18"/>
      <c r="O70" s="20"/>
      <c r="P70" s="18"/>
      <c r="Q70" s="18"/>
      <c r="R70" s="18"/>
      <c r="S70" s="21"/>
      <c r="V70" s="21"/>
      <c r="Y70" s="21"/>
    </row>
    <row r="71" spans="1:25" s="22" customFormat="1" ht="13.5">
      <c r="A71" s="18"/>
      <c r="B71" s="18"/>
      <c r="C71" s="18"/>
      <c r="D71" s="18"/>
      <c r="E71" s="18"/>
      <c r="F71" s="19"/>
      <c r="G71" s="18"/>
      <c r="H71" s="19"/>
      <c r="I71" s="18"/>
      <c r="J71" s="19"/>
      <c r="K71" s="18"/>
      <c r="L71" s="19"/>
      <c r="M71" s="20"/>
      <c r="N71" s="18"/>
      <c r="O71" s="20"/>
      <c r="P71" s="18"/>
      <c r="Q71" s="18"/>
      <c r="R71" s="18"/>
      <c r="S71" s="21"/>
      <c r="V71" s="21"/>
      <c r="Y71" s="21"/>
    </row>
    <row r="72" spans="1:25" s="22" customFormat="1" ht="13.5">
      <c r="A72" s="18">
        <v>57</v>
      </c>
      <c r="B72" s="18">
        <v>9</v>
      </c>
      <c r="C72" s="18">
        <v>52</v>
      </c>
      <c r="D72" s="18" t="s">
        <v>125</v>
      </c>
      <c r="E72" s="18">
        <v>9630</v>
      </c>
      <c r="F72" s="19">
        <f aca="true" t="shared" si="36" ref="F72:F80">+ROUND(E72/$M72*100,1)</f>
        <v>42.2</v>
      </c>
      <c r="G72" s="18"/>
      <c r="H72" s="19">
        <f aca="true" t="shared" si="37" ref="H72:H80">+ROUND(G72/$M72*100,1)</f>
        <v>0</v>
      </c>
      <c r="I72" s="18">
        <v>13195</v>
      </c>
      <c r="J72" s="19">
        <f aca="true" t="shared" si="38" ref="J72:J80">+ROUND(I72/$M72*100,1)</f>
        <v>57.8</v>
      </c>
      <c r="K72" s="18"/>
      <c r="L72" s="19">
        <f aca="true" t="shared" si="39" ref="L72:L80">+ROUND(K72/$M72*100,1)</f>
        <v>0</v>
      </c>
      <c r="M72" s="20">
        <f aca="true" t="shared" si="40" ref="M72:M80">SUM(E72,G72,I72,K72)</f>
        <v>22825</v>
      </c>
      <c r="N72" s="18">
        <v>22825</v>
      </c>
      <c r="O72" s="20" t="str">
        <f aca="true" t="shared" si="41" ref="O72:O80">IF(M72=N72,"OK","ERROR")</f>
        <v>OK</v>
      </c>
      <c r="P72" s="18"/>
      <c r="Q72" s="18">
        <v>67</v>
      </c>
      <c r="R72" s="18"/>
      <c r="S72" s="21">
        <f aca="true" t="shared" si="42" ref="S72:S80">SUM(Q72:R72)</f>
        <v>67</v>
      </c>
      <c r="T72" s="22">
        <v>48052</v>
      </c>
      <c r="V72" s="21">
        <f aca="true" t="shared" si="43" ref="V72:V80">SUM(T72:U72)</f>
        <v>48052</v>
      </c>
      <c r="Y72" s="21">
        <f aca="true" t="shared" si="44" ref="Y72:Y80">SUM(V72,X72)</f>
        <v>48052</v>
      </c>
    </row>
    <row r="73" spans="1:29" s="22" customFormat="1" ht="13.5">
      <c r="A73" s="18">
        <v>1</v>
      </c>
      <c r="B73" s="18">
        <v>9</v>
      </c>
      <c r="C73" s="18">
        <v>53</v>
      </c>
      <c r="D73" s="18" t="s">
        <v>84</v>
      </c>
      <c r="E73" s="18">
        <v>14893</v>
      </c>
      <c r="F73" s="19">
        <f t="shared" si="36"/>
        <v>42.7</v>
      </c>
      <c r="G73" s="18">
        <v>1777</v>
      </c>
      <c r="H73" s="19">
        <f t="shared" si="37"/>
        <v>5.1</v>
      </c>
      <c r="I73" s="18">
        <v>18214</v>
      </c>
      <c r="J73" s="19">
        <f t="shared" si="38"/>
        <v>52.2</v>
      </c>
      <c r="K73" s="18"/>
      <c r="L73" s="19">
        <f t="shared" si="39"/>
        <v>0</v>
      </c>
      <c r="M73" s="20">
        <f t="shared" si="40"/>
        <v>34884</v>
      </c>
      <c r="N73" s="18">
        <v>34884</v>
      </c>
      <c r="O73" s="20" t="str">
        <f t="shared" si="41"/>
        <v>OK</v>
      </c>
      <c r="P73" s="18">
        <v>5309</v>
      </c>
      <c r="Q73" s="18">
        <v>116</v>
      </c>
      <c r="R73" s="18">
        <v>9</v>
      </c>
      <c r="S73" s="21">
        <f t="shared" si="42"/>
        <v>125</v>
      </c>
      <c r="T73" s="22">
        <v>30682</v>
      </c>
      <c r="U73" s="22">
        <v>55260</v>
      </c>
      <c r="V73" s="21">
        <f t="shared" si="43"/>
        <v>85942</v>
      </c>
      <c r="W73" s="22">
        <v>1</v>
      </c>
      <c r="X73" s="22">
        <v>503</v>
      </c>
      <c r="Y73" s="21">
        <f t="shared" si="44"/>
        <v>86445</v>
      </c>
      <c r="AA73" s="22" t="e">
        <f>VLOOKUP($D$5:$D$88,$AB$5:$AC$88,2,0)</f>
        <v>#N/A</v>
      </c>
      <c r="AB73" s="23"/>
      <c r="AC73" s="23"/>
    </row>
    <row r="74" spans="1:25" s="22" customFormat="1" ht="13.5">
      <c r="A74" s="18">
        <v>10</v>
      </c>
      <c r="B74" s="18">
        <v>9</v>
      </c>
      <c r="C74" s="18">
        <v>54</v>
      </c>
      <c r="D74" s="18" t="s">
        <v>91</v>
      </c>
      <c r="E74" s="18">
        <v>2773</v>
      </c>
      <c r="F74" s="19">
        <f t="shared" si="36"/>
        <v>37.9</v>
      </c>
      <c r="G74" s="18">
        <v>1656</v>
      </c>
      <c r="H74" s="19">
        <f t="shared" si="37"/>
        <v>22.6</v>
      </c>
      <c r="I74" s="18">
        <v>2888</v>
      </c>
      <c r="J74" s="19">
        <f t="shared" si="38"/>
        <v>39.5</v>
      </c>
      <c r="K74" s="18"/>
      <c r="L74" s="19">
        <f t="shared" si="39"/>
        <v>0</v>
      </c>
      <c r="M74" s="20">
        <f t="shared" si="40"/>
        <v>7317</v>
      </c>
      <c r="N74" s="18">
        <v>7317</v>
      </c>
      <c r="O74" s="20" t="str">
        <f t="shared" si="41"/>
        <v>OK</v>
      </c>
      <c r="P74" s="18"/>
      <c r="Q74" s="18">
        <v>17</v>
      </c>
      <c r="R74" s="18">
        <v>16</v>
      </c>
      <c r="S74" s="21">
        <f t="shared" si="42"/>
        <v>33</v>
      </c>
      <c r="T74" s="22">
        <v>18712</v>
      </c>
      <c r="U74" s="22">
        <v>10529</v>
      </c>
      <c r="V74" s="21">
        <f t="shared" si="43"/>
        <v>29241</v>
      </c>
      <c r="Y74" s="21">
        <f t="shared" si="44"/>
        <v>29241</v>
      </c>
    </row>
    <row r="75" spans="1:25" s="22" customFormat="1" ht="13.5">
      <c r="A75" s="18">
        <v>26</v>
      </c>
      <c r="B75" s="18">
        <v>9</v>
      </c>
      <c r="C75" s="18">
        <v>55</v>
      </c>
      <c r="D75" s="18" t="s">
        <v>102</v>
      </c>
      <c r="E75" s="18">
        <v>224</v>
      </c>
      <c r="F75" s="19">
        <f t="shared" si="36"/>
        <v>31.9</v>
      </c>
      <c r="G75" s="18">
        <v>437</v>
      </c>
      <c r="H75" s="19">
        <f t="shared" si="37"/>
        <v>62.3</v>
      </c>
      <c r="I75" s="18">
        <v>41</v>
      </c>
      <c r="J75" s="19">
        <f t="shared" si="38"/>
        <v>5.8</v>
      </c>
      <c r="K75" s="18"/>
      <c r="L75" s="19">
        <f t="shared" si="39"/>
        <v>0</v>
      </c>
      <c r="M75" s="20">
        <f t="shared" si="40"/>
        <v>702</v>
      </c>
      <c r="N75" s="18">
        <v>702</v>
      </c>
      <c r="O75" s="20" t="str">
        <f t="shared" si="41"/>
        <v>OK</v>
      </c>
      <c r="P75" s="18"/>
      <c r="Q75" s="18">
        <v>16</v>
      </c>
      <c r="R75" s="18"/>
      <c r="S75" s="21">
        <f t="shared" si="42"/>
        <v>16</v>
      </c>
      <c r="T75" s="22">
        <v>1047</v>
      </c>
      <c r="V75" s="21">
        <f t="shared" si="43"/>
        <v>1047</v>
      </c>
      <c r="Y75" s="21">
        <f t="shared" si="44"/>
        <v>1047</v>
      </c>
    </row>
    <row r="76" spans="1:25" s="22" customFormat="1" ht="13.5">
      <c r="A76" s="18">
        <v>15</v>
      </c>
      <c r="B76" s="18">
        <v>9</v>
      </c>
      <c r="C76" s="18">
        <v>56</v>
      </c>
      <c r="D76" s="18" t="s">
        <v>94</v>
      </c>
      <c r="E76" s="18"/>
      <c r="F76" s="19">
        <f t="shared" si="36"/>
        <v>0</v>
      </c>
      <c r="G76" s="18"/>
      <c r="H76" s="19">
        <f t="shared" si="37"/>
        <v>0</v>
      </c>
      <c r="I76" s="18">
        <v>1340</v>
      </c>
      <c r="J76" s="19">
        <f t="shared" si="38"/>
        <v>100</v>
      </c>
      <c r="K76" s="18"/>
      <c r="L76" s="19">
        <f t="shared" si="39"/>
        <v>0</v>
      </c>
      <c r="M76" s="20">
        <f t="shared" si="40"/>
        <v>1340</v>
      </c>
      <c r="N76" s="18">
        <v>1340</v>
      </c>
      <c r="O76" s="20" t="str">
        <f t="shared" si="41"/>
        <v>OK</v>
      </c>
      <c r="P76" s="18"/>
      <c r="Q76" s="18">
        <v>3</v>
      </c>
      <c r="R76" s="18"/>
      <c r="S76" s="21">
        <f t="shared" si="42"/>
        <v>3</v>
      </c>
      <c r="T76" s="22">
        <v>3182</v>
      </c>
      <c r="V76" s="21">
        <f t="shared" si="43"/>
        <v>3182</v>
      </c>
      <c r="Y76" s="21">
        <f t="shared" si="44"/>
        <v>3182</v>
      </c>
    </row>
    <row r="77" spans="1:25" s="22" customFormat="1" ht="13.5">
      <c r="A77" s="18">
        <v>87</v>
      </c>
      <c r="B77" s="18">
        <v>9</v>
      </c>
      <c r="C77" s="18">
        <v>57</v>
      </c>
      <c r="D77" s="18" t="s">
        <v>147</v>
      </c>
      <c r="E77" s="18"/>
      <c r="F77" s="19">
        <f t="shared" si="36"/>
        <v>0</v>
      </c>
      <c r="G77" s="18"/>
      <c r="H77" s="19">
        <f t="shared" si="37"/>
        <v>0</v>
      </c>
      <c r="I77" s="18">
        <v>539</v>
      </c>
      <c r="J77" s="19">
        <f t="shared" si="38"/>
        <v>100</v>
      </c>
      <c r="K77" s="18"/>
      <c r="L77" s="19">
        <f t="shared" si="39"/>
        <v>0</v>
      </c>
      <c r="M77" s="20">
        <f t="shared" si="40"/>
        <v>539</v>
      </c>
      <c r="N77" s="18">
        <v>539</v>
      </c>
      <c r="O77" s="20" t="str">
        <f t="shared" si="41"/>
        <v>OK</v>
      </c>
      <c r="P77" s="18"/>
      <c r="Q77" s="18">
        <v>6</v>
      </c>
      <c r="R77" s="18"/>
      <c r="S77" s="21">
        <f t="shared" si="42"/>
        <v>6</v>
      </c>
      <c r="T77" s="22">
        <v>1291</v>
      </c>
      <c r="V77" s="21">
        <f t="shared" si="43"/>
        <v>1291</v>
      </c>
      <c r="Y77" s="21">
        <f t="shared" si="44"/>
        <v>1291</v>
      </c>
    </row>
    <row r="78" spans="1:25" s="22" customFormat="1" ht="13.5">
      <c r="A78" s="18">
        <v>81</v>
      </c>
      <c r="B78" s="18">
        <v>9</v>
      </c>
      <c r="C78" s="18">
        <v>58</v>
      </c>
      <c r="D78" s="18" t="s">
        <v>143</v>
      </c>
      <c r="E78" s="18">
        <v>1437</v>
      </c>
      <c r="F78" s="19">
        <f t="shared" si="36"/>
        <v>96.8</v>
      </c>
      <c r="G78" s="18">
        <v>47</v>
      </c>
      <c r="H78" s="19">
        <f t="shared" si="37"/>
        <v>3.2</v>
      </c>
      <c r="I78" s="18"/>
      <c r="J78" s="19">
        <f t="shared" si="38"/>
        <v>0</v>
      </c>
      <c r="K78" s="18"/>
      <c r="L78" s="19">
        <f t="shared" si="39"/>
        <v>0</v>
      </c>
      <c r="M78" s="20">
        <f t="shared" si="40"/>
        <v>1484</v>
      </c>
      <c r="N78" s="18">
        <v>1484</v>
      </c>
      <c r="O78" s="20" t="str">
        <f t="shared" si="41"/>
        <v>OK</v>
      </c>
      <c r="P78" s="18"/>
      <c r="Q78" s="18">
        <v>18</v>
      </c>
      <c r="R78" s="18">
        <v>1</v>
      </c>
      <c r="S78" s="21">
        <f t="shared" si="42"/>
        <v>19</v>
      </c>
      <c r="T78" s="22">
        <v>3590</v>
      </c>
      <c r="U78" s="22">
        <v>65</v>
      </c>
      <c r="V78" s="21">
        <f t="shared" si="43"/>
        <v>3655</v>
      </c>
      <c r="Y78" s="21">
        <f t="shared" si="44"/>
        <v>3655</v>
      </c>
    </row>
    <row r="79" spans="1:25" s="22" customFormat="1" ht="13.5">
      <c r="A79" s="18">
        <v>54</v>
      </c>
      <c r="B79" s="18">
        <v>9</v>
      </c>
      <c r="C79" s="18">
        <v>59</v>
      </c>
      <c r="D79" s="24" t="s">
        <v>122</v>
      </c>
      <c r="E79" s="18">
        <v>550</v>
      </c>
      <c r="F79" s="19">
        <f t="shared" si="36"/>
        <v>58.6</v>
      </c>
      <c r="G79" s="18"/>
      <c r="H79" s="19">
        <f t="shared" si="37"/>
        <v>0</v>
      </c>
      <c r="I79" s="18">
        <v>389</v>
      </c>
      <c r="J79" s="19">
        <f t="shared" si="38"/>
        <v>41.4</v>
      </c>
      <c r="K79" s="18"/>
      <c r="L79" s="19">
        <f t="shared" si="39"/>
        <v>0</v>
      </c>
      <c r="M79" s="20">
        <f t="shared" si="40"/>
        <v>939</v>
      </c>
      <c r="N79" s="18">
        <v>939</v>
      </c>
      <c r="O79" s="20" t="str">
        <f t="shared" si="41"/>
        <v>OK</v>
      </c>
      <c r="P79" s="18"/>
      <c r="Q79" s="18">
        <v>1</v>
      </c>
      <c r="R79" s="18"/>
      <c r="S79" s="21">
        <f t="shared" si="42"/>
        <v>1</v>
      </c>
      <c r="T79" s="22">
        <v>3964</v>
      </c>
      <c r="V79" s="21">
        <f t="shared" si="43"/>
        <v>3964</v>
      </c>
      <c r="Y79" s="21">
        <f t="shared" si="44"/>
        <v>3964</v>
      </c>
    </row>
    <row r="80" spans="1:25" s="22" customFormat="1" ht="13.5">
      <c r="A80" s="18">
        <v>75</v>
      </c>
      <c r="B80" s="18">
        <v>9</v>
      </c>
      <c r="C80" s="18">
        <v>60</v>
      </c>
      <c r="D80" s="24" t="s">
        <v>138</v>
      </c>
      <c r="E80" s="18"/>
      <c r="F80" s="19">
        <f t="shared" si="36"/>
        <v>0</v>
      </c>
      <c r="G80" s="18"/>
      <c r="H80" s="19">
        <f t="shared" si="37"/>
        <v>0</v>
      </c>
      <c r="I80" s="18">
        <v>598</v>
      </c>
      <c r="J80" s="19">
        <f t="shared" si="38"/>
        <v>100</v>
      </c>
      <c r="K80" s="18"/>
      <c r="L80" s="19">
        <f t="shared" si="39"/>
        <v>0</v>
      </c>
      <c r="M80" s="20">
        <f t="shared" si="40"/>
        <v>598</v>
      </c>
      <c r="N80" s="18">
        <v>598</v>
      </c>
      <c r="O80" s="20" t="str">
        <f t="shared" si="41"/>
        <v>OK</v>
      </c>
      <c r="P80" s="18"/>
      <c r="Q80" s="18"/>
      <c r="R80" s="18">
        <v>4</v>
      </c>
      <c r="S80" s="21">
        <f t="shared" si="42"/>
        <v>4</v>
      </c>
      <c r="U80" s="22">
        <v>2000</v>
      </c>
      <c r="V80" s="21">
        <f t="shared" si="43"/>
        <v>2000</v>
      </c>
      <c r="Y80" s="21">
        <f t="shared" si="44"/>
        <v>2000</v>
      </c>
    </row>
    <row r="81" spans="1:25" s="22" customFormat="1" ht="13.5">
      <c r="A81" s="18"/>
      <c r="B81" s="18"/>
      <c r="C81" s="18"/>
      <c r="D81" s="24"/>
      <c r="E81" s="18"/>
      <c r="F81" s="19"/>
      <c r="G81" s="18"/>
      <c r="H81" s="19"/>
      <c r="I81" s="18"/>
      <c r="J81" s="19"/>
      <c r="K81" s="18"/>
      <c r="L81" s="19"/>
      <c r="M81" s="20"/>
      <c r="N81" s="18"/>
      <c r="O81" s="20"/>
      <c r="P81" s="18"/>
      <c r="Q81" s="18"/>
      <c r="R81" s="18"/>
      <c r="S81" s="21"/>
      <c r="V81" s="21"/>
      <c r="Y81" s="21"/>
    </row>
    <row r="82" spans="1:25" s="22" customFormat="1" ht="13.5">
      <c r="A82" s="18"/>
      <c r="B82" s="18"/>
      <c r="C82" s="18"/>
      <c r="D82" s="24"/>
      <c r="E82" s="18"/>
      <c r="F82" s="19"/>
      <c r="G82" s="18"/>
      <c r="H82" s="19"/>
      <c r="I82" s="18"/>
      <c r="J82" s="19"/>
      <c r="K82" s="18"/>
      <c r="L82" s="19"/>
      <c r="M82" s="20"/>
      <c r="N82" s="18"/>
      <c r="O82" s="20"/>
      <c r="P82" s="18"/>
      <c r="Q82" s="18"/>
      <c r="R82" s="18"/>
      <c r="S82" s="21"/>
      <c r="V82" s="21"/>
      <c r="Y82" s="21"/>
    </row>
    <row r="83" spans="1:25" s="22" customFormat="1" ht="13.5">
      <c r="A83" s="18">
        <v>2</v>
      </c>
      <c r="B83" s="18">
        <v>10</v>
      </c>
      <c r="C83" s="18">
        <v>61</v>
      </c>
      <c r="D83" s="18" t="s">
        <v>85</v>
      </c>
      <c r="E83" s="18">
        <v>1992</v>
      </c>
      <c r="F83" s="19">
        <f aca="true" t="shared" si="45" ref="F83:F89">+ROUND(E83/$M83*100,1)</f>
        <v>42</v>
      </c>
      <c r="G83" s="18"/>
      <c r="H83" s="19">
        <f aca="true" t="shared" si="46" ref="H83:H89">+ROUND(G83/$M83*100,1)</f>
        <v>0</v>
      </c>
      <c r="I83" s="18">
        <v>2751</v>
      </c>
      <c r="J83" s="19">
        <f aca="true" t="shared" si="47" ref="J83:J89">+ROUND(I83/$M83*100,1)</f>
        <v>58</v>
      </c>
      <c r="K83" s="18"/>
      <c r="L83" s="19">
        <f aca="true" t="shared" si="48" ref="L83:L89">+ROUND(K83/$M83*100,1)</f>
        <v>0</v>
      </c>
      <c r="M83" s="20">
        <f aca="true" t="shared" si="49" ref="M83:M88">SUM(E83,G83,I83,K83)</f>
        <v>4743</v>
      </c>
      <c r="N83" s="18">
        <v>4743</v>
      </c>
      <c r="O83" s="20" t="str">
        <f aca="true" t="shared" si="50" ref="O83:O88">IF(M83=N83,"OK","ERROR")</f>
        <v>OK</v>
      </c>
      <c r="P83" s="18"/>
      <c r="Q83" s="18">
        <v>21</v>
      </c>
      <c r="R83" s="18">
        <v>2</v>
      </c>
      <c r="S83" s="21">
        <f aca="true" t="shared" si="51" ref="S83:S88">SUM(Q83:R83)</f>
        <v>23</v>
      </c>
      <c r="T83" s="22">
        <v>12351</v>
      </c>
      <c r="U83" s="22">
        <v>406</v>
      </c>
      <c r="V83" s="21">
        <f aca="true" t="shared" si="52" ref="V83:V88">SUM(T83:U83)</f>
        <v>12757</v>
      </c>
      <c r="Y83" s="21">
        <f aca="true" t="shared" si="53" ref="Y83:Y88">SUM(V83,X83)</f>
        <v>12757</v>
      </c>
    </row>
    <row r="84" spans="1:25" s="22" customFormat="1" ht="13.5">
      <c r="A84" s="18">
        <v>69</v>
      </c>
      <c r="B84" s="18">
        <v>10</v>
      </c>
      <c r="C84" s="18">
        <v>62</v>
      </c>
      <c r="D84" s="24" t="s">
        <v>132</v>
      </c>
      <c r="E84" s="18">
        <v>504</v>
      </c>
      <c r="F84" s="19">
        <f t="shared" si="45"/>
        <v>100</v>
      </c>
      <c r="G84" s="18"/>
      <c r="H84" s="19">
        <f t="shared" si="46"/>
        <v>0</v>
      </c>
      <c r="I84" s="18"/>
      <c r="J84" s="19">
        <f t="shared" si="47"/>
        <v>0</v>
      </c>
      <c r="K84" s="18"/>
      <c r="L84" s="19">
        <f t="shared" si="48"/>
        <v>0</v>
      </c>
      <c r="M84" s="20">
        <f t="shared" si="49"/>
        <v>504</v>
      </c>
      <c r="N84" s="18">
        <v>504</v>
      </c>
      <c r="O84" s="20" t="str">
        <f t="shared" si="50"/>
        <v>OK</v>
      </c>
      <c r="P84" s="18"/>
      <c r="Q84" s="18">
        <v>13</v>
      </c>
      <c r="R84" s="18"/>
      <c r="S84" s="21">
        <f t="shared" si="51"/>
        <v>13</v>
      </c>
      <c r="T84" s="22">
        <v>2231</v>
      </c>
      <c r="V84" s="21">
        <f t="shared" si="52"/>
        <v>2231</v>
      </c>
      <c r="Y84" s="21">
        <f t="shared" si="53"/>
        <v>2231</v>
      </c>
    </row>
    <row r="85" spans="1:25" s="22" customFormat="1" ht="13.5">
      <c r="A85" s="18">
        <v>27</v>
      </c>
      <c r="B85" s="18">
        <v>10</v>
      </c>
      <c r="C85" s="18">
        <v>63</v>
      </c>
      <c r="D85" s="18" t="s">
        <v>103</v>
      </c>
      <c r="E85" s="18">
        <v>2514</v>
      </c>
      <c r="F85" s="19">
        <f t="shared" si="45"/>
        <v>100</v>
      </c>
      <c r="G85" s="18"/>
      <c r="H85" s="19">
        <f t="shared" si="46"/>
        <v>0</v>
      </c>
      <c r="I85" s="18"/>
      <c r="J85" s="19">
        <f t="shared" si="47"/>
        <v>0</v>
      </c>
      <c r="K85" s="18"/>
      <c r="L85" s="19">
        <f t="shared" si="48"/>
        <v>0</v>
      </c>
      <c r="M85" s="20">
        <f t="shared" si="49"/>
        <v>2514</v>
      </c>
      <c r="N85" s="18">
        <v>2514</v>
      </c>
      <c r="O85" s="20" t="str">
        <f t="shared" si="50"/>
        <v>OK</v>
      </c>
      <c r="P85" s="18"/>
      <c r="Q85" s="18">
        <v>18</v>
      </c>
      <c r="R85" s="18"/>
      <c r="S85" s="21">
        <f t="shared" si="51"/>
        <v>18</v>
      </c>
      <c r="T85" s="22">
        <v>8834</v>
      </c>
      <c r="V85" s="21">
        <f t="shared" si="52"/>
        <v>8834</v>
      </c>
      <c r="Y85" s="21">
        <f t="shared" si="53"/>
        <v>8834</v>
      </c>
    </row>
    <row r="86" spans="1:25" s="22" customFormat="1" ht="13.5">
      <c r="A86" s="18">
        <v>21</v>
      </c>
      <c r="B86" s="18">
        <v>10</v>
      </c>
      <c r="C86" s="18">
        <v>64</v>
      </c>
      <c r="D86" s="18" t="s">
        <v>98</v>
      </c>
      <c r="E86" s="18">
        <v>1053</v>
      </c>
      <c r="F86" s="19">
        <f t="shared" si="45"/>
        <v>56.5</v>
      </c>
      <c r="G86" s="18"/>
      <c r="H86" s="19">
        <f t="shared" si="46"/>
        <v>0</v>
      </c>
      <c r="I86" s="18">
        <v>810</v>
      </c>
      <c r="J86" s="19">
        <f t="shared" si="47"/>
        <v>43.5</v>
      </c>
      <c r="K86" s="18"/>
      <c r="L86" s="19">
        <f t="shared" si="48"/>
        <v>0</v>
      </c>
      <c r="M86" s="20">
        <f t="shared" si="49"/>
        <v>1863</v>
      </c>
      <c r="N86" s="18">
        <v>1863</v>
      </c>
      <c r="O86" s="20" t="str">
        <f t="shared" si="50"/>
        <v>OK</v>
      </c>
      <c r="P86" s="18"/>
      <c r="Q86" s="18">
        <v>22</v>
      </c>
      <c r="R86" s="18">
        <v>4</v>
      </c>
      <c r="S86" s="21">
        <f t="shared" si="51"/>
        <v>26</v>
      </c>
      <c r="T86" s="22">
        <v>2152</v>
      </c>
      <c r="U86" s="22">
        <v>4286</v>
      </c>
      <c r="V86" s="21">
        <f t="shared" si="52"/>
        <v>6438</v>
      </c>
      <c r="Y86" s="21">
        <f t="shared" si="53"/>
        <v>6438</v>
      </c>
    </row>
    <row r="87" spans="1:25" s="22" customFormat="1" ht="13.5">
      <c r="A87" s="18">
        <v>40</v>
      </c>
      <c r="B87" s="18">
        <v>10</v>
      </c>
      <c r="C87" s="18">
        <v>65</v>
      </c>
      <c r="D87" s="18" t="s">
        <v>111</v>
      </c>
      <c r="E87" s="18">
        <v>560</v>
      </c>
      <c r="F87" s="19">
        <f t="shared" si="45"/>
        <v>100</v>
      </c>
      <c r="G87" s="18"/>
      <c r="H87" s="19">
        <f t="shared" si="46"/>
        <v>0</v>
      </c>
      <c r="I87" s="18"/>
      <c r="J87" s="19">
        <f t="shared" si="47"/>
        <v>0</v>
      </c>
      <c r="K87" s="18"/>
      <c r="L87" s="19">
        <f t="shared" si="48"/>
        <v>0</v>
      </c>
      <c r="M87" s="20">
        <f t="shared" si="49"/>
        <v>560</v>
      </c>
      <c r="N87" s="18">
        <v>560</v>
      </c>
      <c r="O87" s="20" t="str">
        <f t="shared" si="50"/>
        <v>OK</v>
      </c>
      <c r="P87" s="18"/>
      <c r="Q87" s="18">
        <v>6</v>
      </c>
      <c r="R87" s="18"/>
      <c r="S87" s="21">
        <f t="shared" si="51"/>
        <v>6</v>
      </c>
      <c r="T87" s="22">
        <v>2242</v>
      </c>
      <c r="V87" s="21">
        <f t="shared" si="52"/>
        <v>2242</v>
      </c>
      <c r="Y87" s="21">
        <f t="shared" si="53"/>
        <v>2242</v>
      </c>
    </row>
    <row r="88" spans="1:25" s="22" customFormat="1" ht="13.5">
      <c r="A88" s="18">
        <v>23</v>
      </c>
      <c r="B88" s="18">
        <v>10</v>
      </c>
      <c r="C88" s="18">
        <v>66</v>
      </c>
      <c r="D88" s="18" t="s">
        <v>100</v>
      </c>
      <c r="E88" s="18">
        <v>885</v>
      </c>
      <c r="F88" s="19">
        <f t="shared" si="45"/>
        <v>100</v>
      </c>
      <c r="G88" s="18"/>
      <c r="H88" s="19">
        <f t="shared" si="46"/>
        <v>0</v>
      </c>
      <c r="I88" s="18"/>
      <c r="J88" s="19">
        <f t="shared" si="47"/>
        <v>0</v>
      </c>
      <c r="K88" s="18"/>
      <c r="L88" s="19">
        <f t="shared" si="48"/>
        <v>0</v>
      </c>
      <c r="M88" s="20">
        <f t="shared" si="49"/>
        <v>885</v>
      </c>
      <c r="N88" s="18">
        <v>885</v>
      </c>
      <c r="O88" s="20" t="str">
        <f t="shared" si="50"/>
        <v>OK</v>
      </c>
      <c r="P88" s="18"/>
      <c r="Q88" s="18">
        <v>7</v>
      </c>
      <c r="R88" s="18"/>
      <c r="S88" s="21">
        <f t="shared" si="51"/>
        <v>7</v>
      </c>
      <c r="T88" s="22">
        <v>5497</v>
      </c>
      <c r="V88" s="21">
        <f t="shared" si="52"/>
        <v>5497</v>
      </c>
      <c r="Y88" s="21">
        <f t="shared" si="53"/>
        <v>5497</v>
      </c>
    </row>
    <row r="89" spans="1:25" s="29" customFormat="1" ht="26.25" customHeight="1">
      <c r="A89" s="26">
        <f>COUNT(A5:A88)</f>
        <v>66</v>
      </c>
      <c r="B89" s="26"/>
      <c r="C89" s="26"/>
      <c r="D89" s="27" t="s">
        <v>64</v>
      </c>
      <c r="E89" s="26">
        <f>SUM(E5:E88)</f>
        <v>133385</v>
      </c>
      <c r="F89" s="28">
        <f t="shared" si="45"/>
        <v>57.5</v>
      </c>
      <c r="G89" s="26">
        <f>SUM(G5:G88)</f>
        <v>25347</v>
      </c>
      <c r="H89" s="28">
        <f t="shared" si="46"/>
        <v>10.9</v>
      </c>
      <c r="I89" s="26">
        <f>SUM(I5:I88)</f>
        <v>73351</v>
      </c>
      <c r="J89" s="28">
        <f t="shared" si="47"/>
        <v>31.6</v>
      </c>
      <c r="K89" s="26">
        <f>SUM(K5:K88)</f>
        <v>73</v>
      </c>
      <c r="L89" s="28">
        <f t="shared" si="48"/>
        <v>0</v>
      </c>
      <c r="M89" s="28">
        <f>SUM(M5:M88)</f>
        <v>232156</v>
      </c>
      <c r="N89" s="26">
        <f>SUM(N5:N88)</f>
        <v>232156</v>
      </c>
      <c r="O89" s="28"/>
      <c r="P89" s="26">
        <f aca="true" t="shared" si="54" ref="P89:Y89">SUM(P5:P88)</f>
        <v>9297</v>
      </c>
      <c r="Q89" s="26">
        <f t="shared" si="54"/>
        <v>1236</v>
      </c>
      <c r="R89" s="29">
        <f t="shared" si="54"/>
        <v>168</v>
      </c>
      <c r="S89" s="30">
        <f t="shared" si="54"/>
        <v>1404</v>
      </c>
      <c r="T89" s="26">
        <f t="shared" si="54"/>
        <v>568059</v>
      </c>
      <c r="U89" s="26">
        <f t="shared" si="54"/>
        <v>184602</v>
      </c>
      <c r="V89" s="30">
        <f t="shared" si="54"/>
        <v>752661</v>
      </c>
      <c r="W89" s="29">
        <f t="shared" si="54"/>
        <v>2</v>
      </c>
      <c r="X89" s="29">
        <f t="shared" si="54"/>
        <v>703</v>
      </c>
      <c r="Y89" s="30">
        <f t="shared" si="54"/>
        <v>753364</v>
      </c>
    </row>
  </sheetData>
  <sheetProtection/>
  <autoFilter ref="A4:Y89"/>
  <mergeCells count="11">
    <mergeCell ref="Q2:V2"/>
    <mergeCell ref="W2:X2"/>
    <mergeCell ref="A1:D3"/>
    <mergeCell ref="Q3:S3"/>
    <mergeCell ref="T3:V3"/>
    <mergeCell ref="E1:P1"/>
    <mergeCell ref="Q1:Y1"/>
    <mergeCell ref="E2:F2"/>
    <mergeCell ref="G2:H2"/>
    <mergeCell ref="I2:J2"/>
    <mergeCell ref="K2:L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2013-03-17T02:53:19Z</cp:lastPrinted>
  <dcterms:created xsi:type="dcterms:W3CDTF">2007-04-27T04:46:25Z</dcterms:created>
  <dcterms:modified xsi:type="dcterms:W3CDTF">2013-03-17T02:53:51Z</dcterms:modified>
  <cp:category/>
  <cp:version/>
  <cp:contentType/>
  <cp:contentStatus/>
</cp:coreProperties>
</file>