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300" windowWidth="10065" windowHeight="4770" tabRatio="889" activeTab="0"/>
  </bookViews>
  <sheets>
    <sheet name="グラフ" sheetId="1" r:id="rId1"/>
    <sheet name="（基礎データ）数・人口" sheetId="2" state="hidden" r:id="rId2"/>
    <sheet name="（基礎データ）給水量" sheetId="3" state="hidden" r:id="rId3"/>
    <sheet name="（基礎データ）取水量" sheetId="4" state="hidden" r:id="rId4"/>
    <sheet name="（基礎データ）浄水量" sheetId="5" state="hidden" r:id="rId5"/>
    <sheet name="（基礎データ）管種別延長" sheetId="6" state="hidden" r:id="rId6"/>
  </sheets>
  <definedNames>
    <definedName name="_xlnm.Print_Area" localSheetId="2">'（基礎データ）給水量'!$A$1:$D$50</definedName>
    <definedName name="_xlnm.Print_Area" localSheetId="3">'（基礎データ）取水量'!$A$1:$F$22</definedName>
  </definedNames>
  <calcPr fullCalcOnLoad="1"/>
</workbook>
</file>

<file path=xl/sharedStrings.xml><?xml version="1.0" encoding="utf-8"?>
<sst xmlns="http://schemas.openxmlformats.org/spreadsheetml/2006/main" count="103" uniqueCount="69">
  <si>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</si>
  <si>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</si>
  <si>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</si>
  <si>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</si>
  <si>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</si>
  <si>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</si>
  <si>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</si>
  <si>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</si>
  <si>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</si>
  <si>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</si>
  <si>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</si>
  <si>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</si>
  <si>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</si>
  <si>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（３）水道事業数等の推移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</si>
  <si>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</si>
  <si>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</si>
  <si>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</si>
  <si>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</si>
  <si>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</si>
  <si>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</si>
  <si>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</si>
  <si>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</si>
  <si>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</si>
  <si>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</si>
  <si>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</si>
  <si>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</si>
  <si>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</si>
  <si>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</si>
  <si>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</si>
  <si>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</si>
  <si>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</si>
  <si>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</si>
  <si>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</si>
  <si>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</si>
  <si>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</si>
  <si>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</si>
  <si>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</si>
  <si>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</si>
  <si>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</si>
  <si>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</si>
  <si>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</si>
  <si>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</si>
  <si>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用水供給</t>
  </si>
  <si>
    <t>鋳鉄管</t>
  </si>
  <si>
    <t>鋼管</t>
  </si>
  <si>
    <t>計</t>
  </si>
  <si>
    <t>H16</t>
  </si>
  <si>
    <t>H14</t>
  </si>
  <si>
    <t>H15</t>
  </si>
  <si>
    <t>（百万ｍ3）</t>
  </si>
  <si>
    <t>上水道</t>
  </si>
  <si>
    <t>その他</t>
  </si>
  <si>
    <t>２．グラフで表す水道の状況</t>
  </si>
  <si>
    <t>H17</t>
  </si>
  <si>
    <t>H18</t>
  </si>
  <si>
    <t>ダク管</t>
  </si>
  <si>
    <t>石綿管</t>
  </si>
  <si>
    <t>塩ビ管</t>
  </si>
  <si>
    <t>ポリ管</t>
  </si>
  <si>
    <t>上水道</t>
  </si>
  <si>
    <t>（凡　例）</t>
  </si>
  <si>
    <t>H19</t>
  </si>
  <si>
    <t>受水除計</t>
  </si>
  <si>
    <t>受水含計</t>
  </si>
  <si>
    <t>（１）給水人口及び普及率（平成20年度）</t>
  </si>
  <si>
    <t>H20</t>
  </si>
  <si>
    <t>（５）水源の種類別の取水量（平成20年度）</t>
  </si>
  <si>
    <t>（６）浄水方法の種類別の浄水量（平成20年度）</t>
  </si>
  <si>
    <t>（７）管種別の延長（平成20年度）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</si>
</sst>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  <numFmt numFmtId="189" formatCode="0.000_ "/>
  </numFmts>
  <fonts count="23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0"/>
    </font>
    <font>
      <sz val="17.75"/>
      <name val="ＭＳ 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.75"/>
      <name val="ＭＳ ゴシック"/>
      <family val="3"/>
    </font>
    <font>
      <sz val="14.5"/>
      <name val="ＭＳ ゴシック"/>
      <family val="3"/>
    </font>
    <font>
      <sz val="16.5"/>
      <name val="ＭＳ ゴシック"/>
      <family val="3"/>
    </font>
    <font>
      <sz val="17"/>
      <name val="ＭＳ ゴシック"/>
      <family val="3"/>
    </font>
    <font>
      <sz val="8"/>
      <color indexed="9"/>
      <name val="ＭＳ ゴシック"/>
      <family val="3"/>
    </font>
    <font>
      <sz val="15.25"/>
      <name val="ＭＳ Ｐゴシック"/>
      <family val="3"/>
    </font>
    <font>
      <sz val="17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8"/>
      <color indexed="9"/>
      <name val="ＭＳ Ｐゴシック"/>
      <family val="3"/>
    </font>
    <font>
      <vertAlign val="superscript"/>
      <sz val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 quotePrefix="1">
      <alignment vertical="center"/>
    </xf>
    <xf numFmtId="0" fontId="15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3" fontId="15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3" fontId="18" fillId="0" borderId="0" xfId="0" applyFont="1" applyAlignment="1">
      <alignment vertical="center"/>
    </xf>
    <xf numFmtId="180" fontId="15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/>
    </xf>
    <xf numFmtId="179" fontId="15" fillId="0" borderId="1" xfId="0" applyNumberFormat="1" applyFont="1" applyBorder="1" applyAlignment="1">
      <alignment/>
    </xf>
    <xf numFmtId="186" fontId="15" fillId="0" borderId="1" xfId="0" applyNumberFormat="1" applyFont="1" applyBorder="1" applyAlignment="1">
      <alignment/>
    </xf>
    <xf numFmtId="179" fontId="15" fillId="0" borderId="1" xfId="0" applyNumberFormat="1" applyFont="1" applyBorder="1" applyAlignment="1">
      <alignment horizontal="right"/>
    </xf>
    <xf numFmtId="38" fontId="15" fillId="0" borderId="1" xfId="16" applyFont="1" applyBorder="1" applyAlignment="1">
      <alignment/>
    </xf>
    <xf numFmtId="183" fontId="15" fillId="0" borderId="1" xfId="0" applyNumberFormat="1" applyFont="1" applyBorder="1" applyAlignment="1">
      <alignment/>
    </xf>
    <xf numFmtId="3" fontId="18" fillId="0" borderId="1" xfId="0" applyFont="1" applyBorder="1" applyAlignment="1">
      <alignment vertical="center"/>
    </xf>
    <xf numFmtId="18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center" vertical="center"/>
    </xf>
    <xf numFmtId="181" fontId="15" fillId="0" borderId="0" xfId="0" applyNumberFormat="1" applyFont="1" applyAlignment="1">
      <alignment/>
    </xf>
    <xf numFmtId="3" fontId="18" fillId="0" borderId="3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86" fontId="15" fillId="0" borderId="0" xfId="0" applyNumberFormat="1" applyFont="1" applyAlignment="1">
      <alignment horizontal="center"/>
    </xf>
    <xf numFmtId="186" fontId="15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186" fontId="15" fillId="0" borderId="1" xfId="0" applyNumberFormat="1" applyFont="1" applyBorder="1" applyAlignment="1">
      <alignment vertical="center" wrapText="1"/>
    </xf>
    <xf numFmtId="176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/>
    </xf>
    <xf numFmtId="186" fontId="1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0" fontId="15" fillId="0" borderId="1" xfId="0" applyNumberFormat="1" applyFont="1" applyBorder="1" applyAlignment="1">
      <alignment/>
    </xf>
    <xf numFmtId="181" fontId="15" fillId="0" borderId="3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38" fontId="18" fillId="2" borderId="7" xfId="16" applyFont="1" applyFill="1" applyBorder="1" applyAlignment="1">
      <alignment/>
    </xf>
    <xf numFmtId="38" fontId="18" fillId="2" borderId="0" xfId="16" applyFont="1" applyFill="1" applyBorder="1" applyAlignment="1">
      <alignment/>
    </xf>
    <xf numFmtId="38" fontId="18" fillId="2" borderId="8" xfId="16" applyFont="1" applyFill="1" applyBorder="1" applyAlignment="1">
      <alignment/>
    </xf>
    <xf numFmtId="38" fontId="18" fillId="2" borderId="0" xfId="16" applyFont="1" applyFill="1" applyAlignment="1">
      <alignment/>
    </xf>
    <xf numFmtId="38" fontId="18" fillId="0" borderId="0" xfId="16" applyFont="1" applyAlignment="1">
      <alignment/>
    </xf>
    <xf numFmtId="38" fontId="18" fillId="2" borderId="9" xfId="16" applyFont="1" applyFill="1" applyBorder="1" applyAlignment="1">
      <alignment/>
    </xf>
    <xf numFmtId="38" fontId="18" fillId="2" borderId="10" xfId="16" applyFont="1" applyFill="1" applyBorder="1" applyAlignment="1">
      <alignment/>
    </xf>
    <xf numFmtId="38" fontId="18" fillId="2" borderId="11" xfId="16" applyFont="1" applyFill="1" applyBorder="1" applyAlignment="1">
      <alignment/>
    </xf>
    <xf numFmtId="38" fontId="18" fillId="2" borderId="12" xfId="16" applyFont="1" applyFill="1" applyBorder="1" applyAlignment="1">
      <alignment/>
    </xf>
    <xf numFmtId="38" fontId="18" fillId="2" borderId="13" xfId="16" applyFont="1" applyFill="1" applyBorder="1" applyAlignment="1">
      <alignment/>
    </xf>
    <xf numFmtId="38" fontId="18" fillId="2" borderId="14" xfId="16" applyFont="1" applyFill="1" applyBorder="1" applyAlignment="1">
      <alignment/>
    </xf>
    <xf numFmtId="0" fontId="18" fillId="0" borderId="1" xfId="0" applyFont="1" applyBorder="1" applyAlignment="1">
      <alignment/>
    </xf>
    <xf numFmtId="186" fontId="18" fillId="0" borderId="1" xfId="0" applyNumberFormat="1" applyFont="1" applyBorder="1" applyAlignment="1">
      <alignment/>
    </xf>
    <xf numFmtId="186" fontId="18" fillId="0" borderId="1" xfId="0" applyNumberFormat="1" applyFont="1" applyBorder="1" applyAlignment="1">
      <alignment vertical="center"/>
    </xf>
    <xf numFmtId="186" fontId="15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7075"/>
          <c:h val="0.7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'（基礎データ）管種別延長'!$B$3</c:f>
              <c:strCache>
                <c:ptCount val="1"/>
                <c:pt idx="0">
                  <c:v>鋳鉄管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539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鋳鉄管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'（基礎データ）管種別延長'!$B$4:$B$6</c:f>
              <c:numCache>
                <c:ptCount val="3"/>
                <c:pt idx="0">
                  <c:v>112</c:v>
                </c:pt>
                <c:pt idx="1">
                  <c:v>544</c:v>
                </c:pt>
                <c:pt idx="2">
                  <c:v>2360</c:v>
                </c:pt>
              </c:numCache>
            </c:numRef>
          </c:val>
        </c:ser>
        <c:ser>
          <c:idx val="1"/>
          <c:order val="1"/>
          <c:tx>
            <c:strRef>
              <c:f>'（基礎データ）管種別延長'!$C$3</c:f>
              <c:strCache>
                <c:ptCount val="1"/>
                <c:pt idx="0">
                  <c:v>ダク管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10,786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ﾀﾞｸﾀｲﾙ鋳鉄管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'（基礎データ）管種別延長'!$C$4:$C$6</c:f>
              <c:numCache>
                <c:ptCount val="3"/>
                <c:pt idx="0">
                  <c:v>1442</c:v>
                </c:pt>
                <c:pt idx="1">
                  <c:v>10787</c:v>
                </c:pt>
                <c:pt idx="2">
                  <c:v>2360</c:v>
                </c:pt>
              </c:numCache>
            </c:numRef>
          </c:val>
        </c:ser>
        <c:ser>
          <c:idx val="2"/>
          <c:order val="2"/>
          <c:tx>
            <c:strRef>
              <c:f>'（基礎データ）管種別延長'!$D$3</c:f>
              <c:strCache>
                <c:ptCount val="1"/>
                <c:pt idx="0">
                  <c:v>鋼管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鋼管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'（基礎データ）管種別延長'!$D$4:$D$6</c:f>
              <c:numCache>
                <c:ptCount val="3"/>
                <c:pt idx="0">
                  <c:v>402</c:v>
                </c:pt>
                <c:pt idx="1">
                  <c:v>563</c:v>
                </c:pt>
                <c:pt idx="2">
                  <c:v>2360</c:v>
                </c:pt>
              </c:numCache>
            </c:numRef>
          </c:val>
        </c:ser>
        <c:ser>
          <c:idx val="3"/>
          <c:order val="3"/>
          <c:tx>
            <c:strRef>
              <c:f>'（基礎データ）管種別延長'!$E$3</c:f>
              <c:strCache>
                <c:ptCount val="1"/>
                <c:pt idx="0">
                  <c:v>石綿管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235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石綿ｾﾒﾝﾄ管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'（基礎データ）管種別延長'!$E$4:$E$6</c:f>
              <c:numCache>
                <c:ptCount val="3"/>
                <c:pt idx="0">
                  <c:v>74</c:v>
                </c:pt>
                <c:pt idx="1">
                  <c:v>230</c:v>
                </c:pt>
                <c:pt idx="2">
                  <c:v>2360</c:v>
                </c:pt>
              </c:numCache>
            </c:numRef>
          </c:val>
        </c:ser>
        <c:ser>
          <c:idx val="4"/>
          <c:order val="4"/>
          <c:tx>
            <c:strRef>
              <c:f>'（基礎データ）管種別延長'!$F$3</c:f>
              <c:strCache>
                <c:ptCount val="1"/>
                <c:pt idx="0">
                  <c:v>塩ビ管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3,446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'（基礎データ）管種別延長'!$F$4:$F$6</c:f>
              <c:numCache>
                <c:ptCount val="3"/>
                <c:pt idx="0">
                  <c:v>2913</c:v>
                </c:pt>
                <c:pt idx="1">
                  <c:v>3450</c:v>
                </c:pt>
                <c:pt idx="2">
                  <c:v>2360</c:v>
                </c:pt>
              </c:numCache>
            </c:numRef>
          </c:val>
        </c:ser>
        <c:ser>
          <c:idx val="5"/>
          <c:order val="5"/>
          <c:tx>
            <c:strRef>
              <c:f>'（基礎データ）管種別延長'!$G$3</c:f>
              <c:strCache>
                <c:ptCount val="1"/>
                <c:pt idx="0">
                  <c:v>ポリ管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861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ﾎﾟﾘｴﾁﾚﾝ管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'（基礎データ）管種別延長'!$A$4:$A$6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（凡　例）</c:v>
                </c:pt>
              </c:strCache>
            </c:strRef>
          </c:cat>
          <c:val>
            <c:numRef>
              <c:f>'（基礎データ）管種別延長'!$G$4:$G$6</c:f>
              <c:numCache>
                <c:ptCount val="3"/>
                <c:pt idx="0">
                  <c:v>0</c:v>
                </c:pt>
                <c:pt idx="1">
                  <c:v>858</c:v>
                </c:pt>
                <c:pt idx="2">
                  <c:v>2360</c:v>
                </c:pt>
              </c:numCache>
            </c:numRef>
          </c:val>
        </c:ser>
        <c:ser>
          <c:idx val="6"/>
          <c:order val="6"/>
          <c:tx>
            <c:strRef>
              <c:f>'（基礎データ）管種別延長'!$H$3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'（基礎データ）管種別延長'!$H$4:$H$6</c:f>
              <c:numCache>
                <c:ptCount val="3"/>
                <c:pt idx="0">
                  <c:v>645</c:v>
                </c:pt>
                <c:pt idx="1">
                  <c:v>88</c:v>
                </c:pt>
                <c:pt idx="2">
                  <c:v>2360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8729250"/>
        <c:axId val="11454387"/>
      </c:barChart>
      <c:catAx>
        <c:axId val="8729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  <c:max val="1644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延長（km）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29250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05"/>
          <c:w val="0.975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'（基礎データ）数・人口'!$H$2</c:f>
              <c:strCache>
                <c:ptCount val="1"/>
                <c:pt idx="0">
                  <c:v>県内総人口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'（基礎データ）数・人口'!$H$3:$H$46</c:f>
              <c:numCache>
                <c:ptCount val="44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'（基礎データ）数・人口'!$I$2</c:f>
              <c:strCache>
                <c:ptCount val="1"/>
                <c:pt idx="0">
                  <c:v>給水人口計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'（基礎データ）数・人口'!$I$3:$I$46</c:f>
              <c:numCache>
                <c:ptCount val="44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'（基礎データ）数・人口'!$J$2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'（基礎データ）数・人口'!$J$3:$J$46</c:f>
              <c:numCache>
                <c:ptCount val="44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'（基礎データ）数・人口'!$K$2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'（基礎データ）数・人口'!$K$3:$K$46</c:f>
              <c:numCache>
                <c:ptCount val="44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'（基礎データ）数・人口'!$L$2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'（基礎データ）数・人口'!$L$3:$L$46</c:f>
              <c:numCache>
                <c:ptCount val="44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</c:numCache>
            </c:numRef>
          </c:val>
          <c:smooth val="0"/>
        </c:ser>
        <c:marker val="1"/>
        <c:axId val="35980620"/>
        <c:axId val="55390125"/>
      </c:lineChart>
      <c:lineChart>
        <c:grouping val="standard"/>
        <c:varyColors val="0"/>
        <c:ser>
          <c:idx val="5"/>
          <c:order val="5"/>
          <c:tx>
            <c:strRef>
              <c:f>'（基礎データ）数・人口'!$M$2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'（基礎データ）数・人口'!$G$3:$G$46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'（基礎データ）数・人口'!$M$3:$M$46</c:f>
              <c:numCache>
                <c:ptCount val="44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</c:numCache>
            </c:numRef>
          </c:val>
          <c:smooth val="0"/>
        </c:ser>
        <c:marker val="1"/>
        <c:axId val="28749078"/>
        <c:axId val="57415111"/>
      </c:lineChart>
      <c:catAx>
        <c:axId val="35980620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390125"/>
        <c:crossesAt val="1"/>
        <c:auto val="1"/>
        <c:lblOffset val="100"/>
        <c:tickLblSkip val="5"/>
        <c:tickMarkSkip val="5"/>
        <c:noMultiLvlLbl val="0"/>
      </c:catAx>
      <c:valAx>
        <c:axId val="553901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80620"/>
        <c:crossesAt val="1"/>
        <c:crossBetween val="between"/>
        <c:dispUnits/>
      </c:valAx>
      <c:catAx>
        <c:axId val="28749078"/>
        <c:scaling>
          <c:orientation val="minMax"/>
        </c:scaling>
        <c:axPos val="b"/>
        <c:delete val="1"/>
        <c:majorTickMark val="in"/>
        <c:minorTickMark val="none"/>
        <c:tickLblPos val="nextTo"/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  普及率　(%)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4907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2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'（基礎データ）給水量'!$A$7:$A$50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'（基礎データ）給水量'!$B$7:$B$50</c:f>
              <c:numCache>
                <c:ptCount val="44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</c:numCache>
            </c:numRef>
          </c:val>
          <c:smooth val="0"/>
        </c:ser>
        <c:marker val="1"/>
        <c:axId val="46973952"/>
        <c:axId val="20112385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'（基礎データ）給水量'!$A$7:$A$50</c:f>
              <c:strCache>
                <c:ptCount val="44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</c:strCache>
            </c:strRef>
          </c:cat>
          <c:val>
            <c:numRef>
              <c:f>'（基礎データ）給水量'!$C$7:$C$50</c:f>
              <c:numCache>
                <c:ptCount val="44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</c:numCache>
            </c:numRef>
          </c:val>
          <c:smooth val="0"/>
        </c:ser>
        <c:marker val="1"/>
        <c:axId val="46793738"/>
        <c:axId val="18490459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112385"/>
        <c:crosses val="autoZero"/>
        <c:auto val="0"/>
        <c:lblOffset val="100"/>
        <c:tickLblSkip val="5"/>
        <c:tickMarkSkip val="5"/>
        <c:noMultiLvlLbl val="0"/>
      </c:catAx>
      <c:valAx>
        <c:axId val="20112385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上水道（百万m</a:t>
                </a:r>
                <a:r>
                  <a:rPr lang="en-US" cap="none" sz="800" b="0" i="0" u="none" baseline="30000"/>
                  <a:t>3</a:t>
                </a:r>
                <a:r>
                  <a:rPr lang="en-US" cap="none" sz="800" b="0" i="0" u="none" baseline="0"/>
                  <a:t>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73952"/>
        <c:crossesAt val="1"/>
        <c:crossBetween val="between"/>
        <c:dispUnits/>
        <c:majorUnit val="100"/>
        <c:minorUnit val="50"/>
      </c:valAx>
      <c:catAx>
        <c:axId val="46793738"/>
        <c:scaling>
          <c:orientation val="minMax"/>
        </c:scaling>
        <c:axPos val="b"/>
        <c:delete val="1"/>
        <c:majorTickMark val="in"/>
        <c:minorTickMark val="none"/>
        <c:tickLblPos val="nextTo"/>
        <c:crossAx val="18490459"/>
        <c:crosses val="autoZero"/>
        <c:auto val="0"/>
        <c:lblOffset val="100"/>
        <c:noMultiLvlLbl val="0"/>
      </c:catAx>
      <c:valAx>
        <c:axId val="1849045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簡易水道（百万m</a:t>
                </a:r>
                <a:r>
                  <a:rPr lang="en-US" cap="none" sz="800" b="0" i="0" u="none" baseline="30000"/>
                  <a:t>3</a:t>
                </a:r>
                <a:r>
                  <a:rPr lang="en-US" cap="none" sz="800" b="0" i="0" u="none" baseline="0"/>
                  <a:t>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9373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075"/>
          <c:h val="1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'（基礎データ）浄水量'!$B$1:$B$2</c:f>
              <c:strCache>
                <c:ptCount val="1"/>
                <c:pt idx="0">
                  <c:v>消毒のみ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'（基礎データ）浄水量'!$B$3:$B$5</c:f>
              <c:numCache>
                <c:ptCount val="3"/>
                <c:pt idx="0">
                  <c:v>63.7</c:v>
                </c:pt>
                <c:pt idx="1">
                  <c:v>57.5</c:v>
                </c:pt>
                <c:pt idx="2">
                  <c:v>13.2</c:v>
                </c:pt>
              </c:numCache>
            </c:numRef>
          </c:val>
        </c:ser>
        <c:ser>
          <c:idx val="0"/>
          <c:order val="1"/>
          <c:tx>
            <c:strRef>
              <c:f>'（基礎データ）浄水量'!$C$1:$C$2</c:f>
              <c:strCache>
                <c:ptCount val="1"/>
                <c:pt idx="0">
                  <c:v>緩速ろ過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'（基礎データ）浄水量'!$C$3:$C$5</c:f>
              <c:numCache>
                <c:ptCount val="3"/>
                <c:pt idx="0">
                  <c:v>8.8</c:v>
                </c:pt>
                <c:pt idx="1">
                  <c:v>10.9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'（基礎データ）浄水量'!$D$1:$D$2</c:f>
              <c:strCache>
                <c:ptCount val="1"/>
                <c:pt idx="0">
                  <c:v>急速ろ過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'（基礎データ）浄水量'!$D$3:$D$5</c:f>
              <c:numCache>
                <c:ptCount val="3"/>
                <c:pt idx="0">
                  <c:v>24</c:v>
                </c:pt>
                <c:pt idx="1">
                  <c:v>31.6</c:v>
                </c:pt>
                <c:pt idx="2">
                  <c:v>86.8</c:v>
                </c:pt>
              </c:numCache>
            </c:numRef>
          </c:val>
        </c:ser>
        <c:ser>
          <c:idx val="3"/>
          <c:order val="3"/>
          <c:tx>
            <c:strRef>
              <c:f>'（基礎データ）浄水量'!$E$1:$E$2</c:f>
              <c:strCache>
                <c:ptCount val="1"/>
                <c:pt idx="0">
                  <c:v>膜ろ過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'（基礎データ）浄水量'!$A$3:$A$5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'（基礎データ）浄水量'!$E$3:$E$5</c:f>
              <c:numCache>
                <c:ptCount val="3"/>
                <c:pt idx="0">
                  <c:v>3.5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120"/>
        <c:serLines>
          <c:spPr>
            <a:ln w="3175">
              <a:solidFill/>
            </a:ln>
          </c:spPr>
        </c:serLines>
        <c:axId val="32196404"/>
        <c:axId val="21332181"/>
      </c:barChart>
      <c:catAx>
        <c:axId val="32196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32181"/>
        <c:crosses val="autoZero"/>
        <c:auto val="1"/>
        <c:lblOffset val="100"/>
        <c:noMultiLvlLbl val="0"/>
      </c:catAx>
      <c:valAx>
        <c:axId val="2133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96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905"/>
          <c:w val="0.922"/>
          <c:h val="0.77225"/>
        </c:manualLayout>
      </c:layout>
      <c:lineChart>
        <c:grouping val="standard"/>
        <c:varyColors val="0"/>
        <c:ser>
          <c:idx val="0"/>
          <c:order val="1"/>
          <c:tx>
            <c:strRef>
              <c:f>'（基礎データ）数・人口'!$C$2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'（基礎データ）数・人口'!$A$3:$A$45</c:f>
              <c:strCache>
                <c:ptCount val="4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</c:strCache>
            </c:strRef>
          </c:cat>
          <c:val>
            <c:numRef>
              <c:f>'（基礎データ）数・人口'!$C$3:$C$46</c:f>
              <c:numCache>
                <c:ptCount val="44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'（基礎データ）数・人口'!$E$2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'（基礎データ）数・人口'!$A$3:$A$45</c:f>
              <c:strCache>
                <c:ptCount val="4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</c:strCache>
            </c:strRef>
          </c:cat>
          <c:val>
            <c:numRef>
              <c:f>'（基礎データ）数・人口'!$E$3:$E$46</c:f>
              <c:numCache>
                <c:ptCount val="44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437</c:v>
                </c:pt>
                <c:pt idx="43">
                  <c:v>432</c:v>
                </c:pt>
              </c:numCache>
            </c:numRef>
          </c:val>
          <c:smooth val="0"/>
        </c:ser>
        <c:marker val="1"/>
        <c:axId val="57771902"/>
        <c:axId val="50185071"/>
      </c:lineChart>
      <c:lineChart>
        <c:grouping val="standard"/>
        <c:varyColors val="0"/>
        <c:ser>
          <c:idx val="1"/>
          <c:order val="0"/>
          <c:tx>
            <c:strRef>
              <c:f>'（基礎データ）数・人口'!$B$2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'（基礎データ）数・人口'!$A$3:$A$44</c:f>
              <c:strCache>
                <c:ptCount val="4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</c:strCache>
            </c:strRef>
          </c:cat>
          <c:val>
            <c:numRef>
              <c:f>'（基礎データ）数・人口'!$B$3:$B$46</c:f>
              <c:numCache>
                <c:ptCount val="44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'（基礎データ）数・人口'!$D$2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'（基礎データ）数・人口'!$A$3:$A$44</c:f>
              <c:strCache>
                <c:ptCount val="42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</c:strCache>
            </c:strRef>
          </c:cat>
          <c:val>
            <c:numRef>
              <c:f>'（基礎データ）数・人口'!$D$3:$D$46</c:f>
              <c:numCache>
                <c:ptCount val="44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54</c:v>
                </c:pt>
                <c:pt idx="43">
                  <c:v>56</c:v>
                </c:pt>
              </c:numCache>
            </c:numRef>
          </c:val>
          <c:smooth val="0"/>
        </c:ser>
        <c:marker val="1"/>
        <c:axId val="49012456"/>
        <c:axId val="38458921"/>
      </c:line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85071"/>
        <c:crosses val="autoZero"/>
        <c:auto val="0"/>
        <c:lblOffset val="100"/>
        <c:tickLblSkip val="5"/>
        <c:noMultiLvlLbl val="0"/>
      </c:catAx>
      <c:valAx>
        <c:axId val="50185071"/>
        <c:scaling>
          <c:orientation val="minMax"/>
          <c:max val="9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71902"/>
        <c:crossesAt val="1"/>
        <c:crossBetween val="between"/>
        <c:dispUnits/>
      </c:valAx>
      <c:catAx>
        <c:axId val="49012456"/>
        <c:scaling>
          <c:orientation val="minMax"/>
        </c:scaling>
        <c:axPos val="b"/>
        <c:delete val="1"/>
        <c:majorTickMark val="in"/>
        <c:minorTickMark val="none"/>
        <c:tickLblPos val="nextTo"/>
        <c:crossAx val="38458921"/>
        <c:crosses val="autoZero"/>
        <c:auto val="0"/>
        <c:lblOffset val="100"/>
        <c:noMultiLvlLbl val="0"/>
      </c:catAx>
      <c:valAx>
        <c:axId val="3845892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1245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8"/>
          <c:w val="0.873"/>
          <c:h val="0.8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'（基礎データ）取水量'!$A$3</c:f>
              <c:strCache>
                <c:ptCount val="1"/>
                <c:pt idx="0">
                  <c:v>ダム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ダム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'（基礎データ）取水量'!$B$3:$F$3</c:f>
              <c:numCache>
                <c:ptCount val="5"/>
                <c:pt idx="0">
                  <c:v>12.5</c:v>
                </c:pt>
                <c:pt idx="1">
                  <c:v>21.6</c:v>
                </c:pt>
                <c:pt idx="2">
                  <c:v>0.5</c:v>
                </c:pt>
                <c:pt idx="3">
                  <c:v>9.8</c:v>
                </c:pt>
                <c:pt idx="4">
                  <c:v>86.5</c:v>
                </c:pt>
              </c:numCache>
            </c:numRef>
          </c:val>
        </c:ser>
        <c:ser>
          <c:idx val="1"/>
          <c:order val="1"/>
          <c:tx>
            <c:strRef>
              <c:f>'（基礎データ）取水量'!$A$4</c:f>
              <c:strCache>
                <c:ptCount val="1"/>
                <c:pt idx="0">
                  <c:v>湖沼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湖沼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'（基礎データ）取水量'!$B$4:$F$4</c:f>
              <c:numCache>
                <c:ptCount val="5"/>
                <c:pt idx="0">
                  <c:v>12.5</c:v>
                </c:pt>
                <c:pt idx="1">
                  <c:v>0.2</c:v>
                </c:pt>
                <c:pt idx="2">
                  <c:v>1.3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'（基礎データ）取水量'!$A$5</c:f>
              <c:strCache>
                <c:ptCount val="1"/>
                <c:pt idx="0">
                  <c:v>河川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河川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'（基礎データ）取水量'!$B$5:$F$5</c:f>
              <c:numCache>
                <c:ptCount val="5"/>
                <c:pt idx="0">
                  <c:v>12.5</c:v>
                </c:pt>
                <c:pt idx="1">
                  <c:v>25.2</c:v>
                </c:pt>
                <c:pt idx="2">
                  <c:v>34.2</c:v>
                </c:pt>
                <c:pt idx="3">
                  <c:v>24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'（基礎データ）取水量'!$A$6</c:f>
              <c:strCache>
                <c:ptCount val="1"/>
                <c:pt idx="0">
                  <c:v>伏流水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'（基礎データ）取水量'!$B$6:$F$6</c:f>
              <c:numCache>
                <c:ptCount val="5"/>
                <c:pt idx="0">
                  <c:v>12.5</c:v>
                </c:pt>
                <c:pt idx="1">
                  <c:v>3.1</c:v>
                </c:pt>
                <c:pt idx="2">
                  <c:v>7.7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'（基礎データ）取水量'!$A$7</c:f>
              <c:strCache>
                <c:ptCount val="1"/>
                <c:pt idx="0">
                  <c:v>浅井戸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dist">
                      <a:defRPr/>
                    </a:pPr>
                    <a:r>
                      <a:rPr lang="en-US" cap="none" sz="800" b="0" i="0" u="none" baseline="0"/>
                      <a:t>浅井戸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dist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dist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dist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dist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'（基礎データ）取水量'!$B$7:$F$7</c:f>
              <c:numCache>
                <c:ptCount val="5"/>
                <c:pt idx="0">
                  <c:v>12.5</c:v>
                </c:pt>
                <c:pt idx="1">
                  <c:v>2.8</c:v>
                </c:pt>
                <c:pt idx="2">
                  <c:v>1.7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'（基礎データ）取水量'!$A$8</c:f>
              <c:strCache>
                <c:ptCount val="1"/>
                <c:pt idx="0">
                  <c:v>深井戸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'（基礎データ）取水量'!$B$8:$F$8</c:f>
              <c:numCache>
                <c:ptCount val="5"/>
                <c:pt idx="0">
                  <c:v>12.5</c:v>
                </c:pt>
                <c:pt idx="1">
                  <c:v>27.3</c:v>
                </c:pt>
                <c:pt idx="2">
                  <c:v>17.4</c:v>
                </c:pt>
                <c:pt idx="3">
                  <c:v>28.2</c:v>
                </c:pt>
                <c:pt idx="4">
                  <c:v>3.2</c:v>
                </c:pt>
              </c:numCache>
            </c:numRef>
          </c:val>
        </c:ser>
        <c:ser>
          <c:idx val="6"/>
          <c:order val="6"/>
          <c:tx>
            <c:strRef>
              <c:f>'（基礎データ）取水量'!$A$9</c:f>
              <c:strCache>
                <c:ptCount val="1"/>
                <c:pt idx="0">
                  <c:v>湧水等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'（基礎データ）取水量'!$B$9:$F$9</c:f>
              <c:numCache>
                <c:ptCount val="5"/>
                <c:pt idx="0">
                  <c:v>12.5</c:v>
                </c:pt>
                <c:pt idx="1">
                  <c:v>19.8</c:v>
                </c:pt>
                <c:pt idx="2">
                  <c:v>34.6</c:v>
                </c:pt>
                <c:pt idx="3">
                  <c:v>16</c:v>
                </c:pt>
                <c:pt idx="4">
                  <c:v>10.3</c:v>
                </c:pt>
              </c:numCache>
            </c:numRef>
          </c:val>
        </c:ser>
        <c:ser>
          <c:idx val="7"/>
          <c:order val="7"/>
          <c:tx>
            <c:strRef>
              <c:f>'（基礎データ）取水量'!$A$10</c:f>
              <c:strCache>
                <c:ptCount val="1"/>
                <c:pt idx="0">
                  <c:v>受水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受水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'（基礎データ）取水量'!$B$2:$F$2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'（基礎データ）取水量'!$B$10:$F$10</c:f>
              <c:numCache>
                <c:ptCount val="5"/>
                <c:pt idx="0">
                  <c:v>12.5</c:v>
                </c:pt>
                <c:pt idx="2">
                  <c:v>2.6</c:v>
                </c:pt>
                <c:pt idx="3">
                  <c:v>16.5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0585970"/>
        <c:axId val="28164867"/>
      </c:barChart>
      <c:catAx>
        <c:axId val="10585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85970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34"/>
          <c:w val="0.549"/>
          <c:h val="0.966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cat>
            <c:strRef>
              <c:f>'（基礎データ）数・人口'!$J$48:$M$48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'（基礎データ）数・人口'!$J$50:$M$50</c:f>
              <c:numCache>
                <c:ptCount val="4"/>
                <c:pt idx="0">
                  <c:v>0.8893768556972796</c:v>
                </c:pt>
                <c:pt idx="1">
                  <c:v>0.0966003163356858</c:v>
                </c:pt>
                <c:pt idx="2">
                  <c:v>0.0020612692275674524</c:v>
                </c:pt>
                <c:pt idx="3">
                  <c:v>0.011961558739467039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0.12725</cdr:y>
    </cdr:from>
    <cdr:to>
      <cdr:x>0.9995</cdr:x>
      <cdr:y>0.2235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314325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管路延長
</a:t>
          </a:r>
        </a:p>
      </cdr:txBody>
    </cdr:sp>
  </cdr:relSizeAnchor>
  <cdr:relSizeAnchor xmlns:cdr="http://schemas.openxmlformats.org/drawingml/2006/chartDrawing">
    <cdr:from>
      <cdr:x>0.8485</cdr:x>
      <cdr:y>0.36225</cdr:y>
    </cdr:from>
    <cdr:to>
      <cdr:x>0.9995</cdr:x>
      <cdr:y>0.4585</cdr:y>
    </cdr:to>
    <cdr:sp>
      <cdr:nvSpPr>
        <cdr:cNvPr id="2" name="TextBox 2"/>
        <cdr:cNvSpPr txBox="1">
          <a:spLocks noChangeArrowheads="1"/>
        </cdr:cNvSpPr>
      </cdr:nvSpPr>
      <cdr:spPr>
        <a:xfrm>
          <a:off x="6419850" y="89535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16,521km
</a:t>
          </a:r>
        </a:p>
      </cdr:txBody>
    </cdr:sp>
  </cdr:relSizeAnchor>
  <cdr:relSizeAnchor xmlns:cdr="http://schemas.openxmlformats.org/drawingml/2006/chartDrawing">
    <cdr:from>
      <cdr:x>0.8485</cdr:x>
      <cdr:y>0.6015</cdr:y>
    </cdr:from>
    <cdr:to>
      <cdr:x>0.9995</cdr:x>
      <cdr:y>0.69775</cdr:y>
    </cdr:to>
    <cdr:sp>
      <cdr:nvSpPr>
        <cdr:cNvPr id="3" name="TextBox 3"/>
        <cdr:cNvSpPr txBox="1">
          <a:spLocks noChangeArrowheads="1"/>
        </cdr:cNvSpPr>
      </cdr:nvSpPr>
      <cdr:spPr>
        <a:xfrm>
          <a:off x="6419850" y="148590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5,588km
</a:t>
          </a:r>
        </a:p>
      </cdr:txBody>
    </cdr:sp>
  </cdr:relSizeAnchor>
  <cdr:relSizeAnchor xmlns:cdr="http://schemas.openxmlformats.org/drawingml/2006/chartDrawing">
    <cdr:from>
      <cdr:x>0.79275</cdr:x>
      <cdr:y>0.28675</cdr:y>
    </cdr:from>
    <cdr:to>
      <cdr:x>0.848</cdr:x>
      <cdr:y>0.383</cdr:y>
    </cdr:to>
    <cdr:sp>
      <cdr:nvSpPr>
        <cdr:cNvPr id="4" name="TextBox 5"/>
        <cdr:cNvSpPr txBox="1">
          <a:spLocks noChangeArrowheads="1"/>
        </cdr:cNvSpPr>
      </cdr:nvSpPr>
      <cdr:spPr>
        <a:xfrm>
          <a:off x="6000750" y="70485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85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0.157</cdr:y>
    </cdr:from>
    <cdr:to>
      <cdr:x>0.0395</cdr:x>
      <cdr:y>0.21725</cdr:y>
    </cdr:to>
    <cdr:sp>
      <cdr:nvSpPr>
        <cdr:cNvPr id="1" name="TextBox 2"/>
        <cdr:cNvSpPr txBox="1">
          <a:spLocks noChangeArrowheads="1"/>
        </cdr:cNvSpPr>
      </cdr:nvSpPr>
      <cdr:spPr>
        <a:xfrm>
          <a:off x="200025" y="4667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0.0125</cdr:x>
      <cdr:y>0.06025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</cdr:y>
    </cdr:from>
    <cdr:to>
      <cdr:x>0.8255</cdr:x>
      <cdr:y>0.06025</cdr:y>
    </cdr:to>
    <cdr:sp>
      <cdr:nvSpPr>
        <cdr:cNvPr id="3" name="Rectangle 8"/>
        <cdr:cNvSpPr>
          <a:spLocks/>
        </cdr:cNvSpPr>
      </cdr:nvSpPr>
      <cdr:spPr>
        <a:xfrm>
          <a:off x="6191250" y="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0.70725</cdr:y>
    </cdr:from>
    <cdr:to>
      <cdr:x>0.335</cdr:x>
      <cdr:y>0.7715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990725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0.4735</cdr:x>
      <cdr:y>0.1845</cdr:y>
    </cdr:from>
    <cdr:to>
      <cdr:x>0.60175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0" y="514350"/>
          <a:ext cx="9810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0.32125</cdr:x>
      <cdr:y>0.58875</cdr:y>
    </cdr:from>
    <cdr:to>
      <cdr:x>0.3615</cdr:x>
      <cdr:y>0.70725</cdr:y>
    </cdr:to>
    <cdr:sp>
      <cdr:nvSpPr>
        <cdr:cNvPr id="3" name="Line 4"/>
        <cdr:cNvSpPr>
          <a:spLocks/>
        </cdr:cNvSpPr>
      </cdr:nvSpPr>
      <cdr:spPr>
        <a:xfrm flipV="1">
          <a:off x="2447925" y="1657350"/>
          <a:ext cx="304800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0.268</cdr:y>
    </cdr:from>
    <cdr:to>
      <cdr:x>0.55675</cdr:x>
      <cdr:y>0.35225</cdr:y>
    </cdr:to>
    <cdr:sp>
      <cdr:nvSpPr>
        <cdr:cNvPr id="4" name="Line 5"/>
        <cdr:cNvSpPr>
          <a:spLocks/>
        </cdr:cNvSpPr>
      </cdr:nvSpPr>
      <cdr:spPr>
        <a:xfrm>
          <a:off x="4000500" y="752475"/>
          <a:ext cx="2476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0.77225</cdr:y>
    </cdr:from>
    <cdr:to>
      <cdr:x>0.36025</cdr:x>
      <cdr:y>0.88025</cdr:y>
    </cdr:to>
    <cdr:sp>
      <cdr:nvSpPr>
        <cdr:cNvPr id="1" name="TextBox 4"/>
        <cdr:cNvSpPr txBox="1">
          <a:spLocks noChangeArrowheads="1"/>
        </cdr:cNvSpPr>
      </cdr:nvSpPr>
      <cdr:spPr>
        <a:xfrm>
          <a:off x="2095500" y="128587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消毒のみ</a:t>
          </a:r>
        </a:p>
      </cdr:txBody>
    </cdr:sp>
  </cdr:relSizeAnchor>
  <cdr:relSizeAnchor xmlns:cdr="http://schemas.openxmlformats.org/drawingml/2006/chartDrawing">
    <cdr:from>
      <cdr:x>0.54675</cdr:x>
      <cdr:y>0.77225</cdr:y>
    </cdr:from>
    <cdr:to>
      <cdr:x>0.626</cdr:x>
      <cdr:y>0.88025</cdr:y>
    </cdr:to>
    <cdr:sp>
      <cdr:nvSpPr>
        <cdr:cNvPr id="2" name="TextBox 5"/>
        <cdr:cNvSpPr txBox="1">
          <a:spLocks noChangeArrowheads="1"/>
        </cdr:cNvSpPr>
      </cdr:nvSpPr>
      <cdr:spPr>
        <a:xfrm>
          <a:off x="4133850" y="12858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緩速ろ過</a:t>
          </a:r>
        </a:p>
      </cdr:txBody>
    </cdr:sp>
  </cdr:relSizeAnchor>
  <cdr:relSizeAnchor xmlns:cdr="http://schemas.openxmlformats.org/drawingml/2006/chartDrawing">
    <cdr:from>
      <cdr:x>0.67925</cdr:x>
      <cdr:y>0.77225</cdr:y>
    </cdr:from>
    <cdr:to>
      <cdr:x>0.7585</cdr:x>
      <cdr:y>0.88025</cdr:y>
    </cdr:to>
    <cdr:sp>
      <cdr:nvSpPr>
        <cdr:cNvPr id="3" name="TextBox 6"/>
        <cdr:cNvSpPr txBox="1">
          <a:spLocks noChangeArrowheads="1"/>
        </cdr:cNvSpPr>
      </cdr:nvSpPr>
      <cdr:spPr>
        <a:xfrm>
          <a:off x="5143500" y="12858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急速ろ過</a:t>
          </a:r>
        </a:p>
      </cdr:txBody>
    </cdr:sp>
  </cdr:relSizeAnchor>
  <cdr:relSizeAnchor xmlns:cdr="http://schemas.openxmlformats.org/drawingml/2006/chartDrawing">
    <cdr:from>
      <cdr:x>0.87725</cdr:x>
      <cdr:y>0.09</cdr:y>
    </cdr:from>
    <cdr:to>
      <cdr:x>0.978</cdr:x>
      <cdr:y>0.20925</cdr:y>
    </cdr:to>
    <cdr:sp>
      <cdr:nvSpPr>
        <cdr:cNvPr id="4" name="TextBox 7"/>
        <cdr:cNvSpPr txBox="1">
          <a:spLocks noChangeArrowheads="1"/>
        </cdr:cNvSpPr>
      </cdr:nvSpPr>
      <cdr:spPr>
        <a:xfrm>
          <a:off x="6638925" y="14287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50,170千m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0.866</cdr:x>
      <cdr:y>0.3775</cdr:y>
    </cdr:from>
    <cdr:to>
      <cdr:x>0.9755</cdr:x>
      <cdr:y>0.49675</cdr:y>
    </cdr:to>
    <cdr:sp>
      <cdr:nvSpPr>
        <cdr:cNvPr id="5" name="TextBox 8"/>
        <cdr:cNvSpPr txBox="1">
          <a:spLocks noChangeArrowheads="1"/>
        </cdr:cNvSpPr>
      </cdr:nvSpPr>
      <cdr:spPr>
        <a:xfrm>
          <a:off x="6553200" y="6286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232,156千m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0.87725</cdr:x>
      <cdr:y>0.6465</cdr:y>
    </cdr:from>
    <cdr:to>
      <cdr:x>0.978</cdr:x>
      <cdr:y>0.76575</cdr:y>
    </cdr:to>
    <cdr:sp>
      <cdr:nvSpPr>
        <cdr:cNvPr id="6" name="TextBox 9"/>
        <cdr:cNvSpPr txBox="1">
          <a:spLocks noChangeArrowheads="1"/>
        </cdr:cNvSpPr>
      </cdr:nvSpPr>
      <cdr:spPr>
        <a:xfrm>
          <a:off x="6638925" y="107632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36,319千m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1</cdr:x>
      <cdr:y>0.142</cdr:y>
    </cdr:to>
    <cdr:sp>
      <cdr:nvSpPr>
        <cdr:cNvPr id="7" name="TextBox 10"/>
        <cdr:cNvSpPr txBox="1">
          <a:spLocks noChangeArrowheads="1"/>
        </cdr:cNvSpPr>
      </cdr:nvSpPr>
      <cdr:spPr>
        <a:xfrm>
          <a:off x="6438900" y="0"/>
          <a:ext cx="1143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年間浄水量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0.126</cdr:x>
      <cdr:y>0.33225</cdr:y>
    </cdr:to>
    <cdr:sp>
      <cdr:nvSpPr>
        <cdr:cNvPr id="8" name="TextBox 11"/>
        <cdr:cNvSpPr txBox="1">
          <a:spLocks noChangeArrowheads="1"/>
        </cdr:cNvSpPr>
      </cdr:nvSpPr>
      <cdr:spPr>
        <a:xfrm>
          <a:off x="0" y="0"/>
          <a:ext cx="9525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0.77225</cdr:y>
    </cdr:from>
    <cdr:to>
      <cdr:x>0.86425</cdr:x>
      <cdr:y>0.88025</cdr:y>
    </cdr:to>
    <cdr:sp>
      <cdr:nvSpPr>
        <cdr:cNvPr id="9" name="TextBox 12"/>
        <cdr:cNvSpPr txBox="1">
          <a:spLocks noChangeArrowheads="1"/>
        </cdr:cNvSpPr>
      </cdr:nvSpPr>
      <cdr:spPr>
        <a:xfrm>
          <a:off x="6067425" y="1285875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膜ろ過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0.15925</cdr:y>
    </cdr:from>
    <cdr:to>
      <cdr:x>0.17175</cdr:x>
      <cdr:y>0.2245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43815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合計</a:t>
          </a:r>
        </a:p>
      </cdr:txBody>
    </cdr:sp>
  </cdr:relSizeAnchor>
  <cdr:relSizeAnchor xmlns:cdr="http://schemas.openxmlformats.org/drawingml/2006/chartDrawing">
    <cdr:from>
      <cdr:x>0.124</cdr:x>
      <cdr:y>0.25525</cdr:y>
    </cdr:from>
    <cdr:to>
      <cdr:x>0.20675</cdr:x>
      <cdr:y>0.3205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7048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0.79025</cdr:x>
      <cdr:y>0.25525</cdr:y>
    </cdr:from>
    <cdr:to>
      <cdr:x>0.8555</cdr:x>
      <cdr:y>0.3205</cdr:y>
    </cdr:to>
    <cdr:sp>
      <cdr:nvSpPr>
        <cdr:cNvPr id="3" name="TextBox 3"/>
        <cdr:cNvSpPr txBox="1">
          <a:spLocks noChangeArrowheads="1"/>
        </cdr:cNvSpPr>
      </cdr:nvSpPr>
      <cdr:spPr>
        <a:xfrm>
          <a:off x="5991225" y="70485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0.79025</cdr:x>
      <cdr:y>0.3935</cdr:y>
    </cdr:from>
    <cdr:to>
      <cdr:x>0.873</cdr:x>
      <cdr:y>0.45875</cdr:y>
    </cdr:to>
    <cdr:sp>
      <cdr:nvSpPr>
        <cdr:cNvPr id="4" name="TextBox 4"/>
        <cdr:cNvSpPr txBox="1">
          <a:spLocks noChangeArrowheads="1"/>
        </cdr:cNvSpPr>
      </cdr:nvSpPr>
      <cdr:spPr>
        <a:xfrm>
          <a:off x="5991225" y="10858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専用水道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0.0835</cdr:y>
    </cdr:from>
    <cdr:to>
      <cdr:x>0.9775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209550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51,664千m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0.8645</cdr:x>
      <cdr:y>0.23925</cdr:y>
    </cdr:from>
    <cdr:to>
      <cdr:x>0.97525</cdr:x>
      <cdr:y>0.3165</cdr:y>
    </cdr:to>
    <cdr:sp>
      <cdr:nvSpPr>
        <cdr:cNvPr id="2" name="TextBox 2"/>
        <cdr:cNvSpPr txBox="1">
          <a:spLocks noChangeArrowheads="1"/>
        </cdr:cNvSpPr>
      </cdr:nvSpPr>
      <cdr:spPr>
        <a:xfrm>
          <a:off x="6467475" y="619125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301,699千m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0.87575</cdr:x>
      <cdr:y>0.39575</cdr:y>
    </cdr:from>
    <cdr:to>
      <cdr:x>0.9775</cdr:x>
      <cdr:y>0.473</cdr:y>
    </cdr:to>
    <cdr:sp>
      <cdr:nvSpPr>
        <cdr:cNvPr id="3" name="TextBox 3"/>
        <cdr:cNvSpPr txBox="1">
          <a:spLocks noChangeArrowheads="1"/>
        </cdr:cNvSpPr>
      </cdr:nvSpPr>
      <cdr:spPr>
        <a:xfrm>
          <a:off x="6553200" y="101917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41,919千m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0.8645</cdr:x>
      <cdr:y>0.5665</cdr:y>
    </cdr:from>
    <cdr:to>
      <cdr:x>0.97525</cdr:x>
      <cdr:y>0.64375</cdr:y>
    </cdr:to>
    <cdr:sp>
      <cdr:nvSpPr>
        <cdr:cNvPr id="4" name="TextBox 4"/>
        <cdr:cNvSpPr txBox="1">
          <a:spLocks noChangeArrowheads="1"/>
        </cdr:cNvSpPr>
      </cdr:nvSpPr>
      <cdr:spPr>
        <a:xfrm>
          <a:off x="6467475" y="146685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344,491千m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0.87575</cdr:x>
      <cdr:y>0.00725</cdr:y>
    </cdr:from>
    <cdr:to>
      <cdr:x>0.9775</cdr:x>
      <cdr:y>0.077</cdr:y>
    </cdr:to>
    <cdr:sp>
      <cdr:nvSpPr>
        <cdr:cNvPr id="5" name="TextBox 5"/>
        <cdr:cNvSpPr txBox="1">
          <a:spLocks noChangeArrowheads="1"/>
        </cdr:cNvSpPr>
      </cdr:nvSpPr>
      <cdr:spPr>
        <a:xfrm>
          <a:off x="6553200" y="9525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年間取水量</a:t>
          </a:r>
        </a:p>
      </cdr:txBody>
    </cdr:sp>
  </cdr:relSizeAnchor>
  <cdr:relSizeAnchor xmlns:cdr="http://schemas.openxmlformats.org/drawingml/2006/chartDrawing">
    <cdr:from>
      <cdr:x>0.4175</cdr:x>
      <cdr:y>0.91</cdr:y>
    </cdr:from>
    <cdr:to>
      <cdr:x>0.9965</cdr:x>
      <cdr:y>0.99825</cdr:y>
    </cdr:to>
    <cdr:sp>
      <cdr:nvSpPr>
        <cdr:cNvPr id="6" name="TextBox 6"/>
        <cdr:cNvSpPr txBox="1">
          <a:spLocks noChangeArrowheads="1"/>
        </cdr:cNvSpPr>
      </cdr:nvSpPr>
      <cdr:spPr>
        <a:xfrm>
          <a:off x="3124200" y="2352675"/>
          <a:ext cx="433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＊上水道及び簡易水道の受水量は合計から除く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0.3725</cdr:y>
    </cdr:from>
    <cdr:to>
      <cdr:x>0.57725</cdr:x>
      <cdr:y>0.6965</cdr:y>
    </cdr:to>
    <cdr:sp>
      <cdr:nvSpPr>
        <cdr:cNvPr id="1" name="Rectangle 1"/>
        <cdr:cNvSpPr>
          <a:spLocks/>
        </cdr:cNvSpPr>
      </cdr:nvSpPr>
      <cdr:spPr>
        <a:xfrm>
          <a:off x="2562225" y="1409700"/>
          <a:ext cx="2019300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県内総人口
2,162,260人
県内給水人口
2,136,396人
普及率
98.8%</a:t>
          </a:r>
        </a:p>
      </cdr:txBody>
    </cdr:sp>
  </cdr:relSizeAnchor>
  <cdr:relSizeAnchor xmlns:cdr="http://schemas.openxmlformats.org/drawingml/2006/chartDrawing">
    <cdr:from>
      <cdr:x>0.38375</cdr:x>
      <cdr:y>0.77925</cdr:y>
    </cdr:from>
    <cdr:to>
      <cdr:x>0.5335</cdr:x>
      <cdr:y>0.9175</cdr:y>
    </cdr:to>
    <cdr:sp>
      <cdr:nvSpPr>
        <cdr:cNvPr id="2" name="Rectangle 2"/>
        <cdr:cNvSpPr>
          <a:spLocks/>
        </cdr:cNvSpPr>
      </cdr:nvSpPr>
      <cdr:spPr>
        <a:xfrm>
          <a:off x="3048000" y="2952750"/>
          <a:ext cx="11906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上水道
1,923,064人
88.9%</a:t>
          </a:r>
        </a:p>
      </cdr:txBody>
    </cdr:sp>
  </cdr:relSizeAnchor>
  <cdr:relSizeAnchor xmlns:cdr="http://schemas.openxmlformats.org/drawingml/2006/chartDrawing">
    <cdr:from>
      <cdr:x>0.314</cdr:x>
      <cdr:y>0.1325</cdr:y>
    </cdr:from>
    <cdr:to>
      <cdr:x>0.429</cdr:x>
      <cdr:y>0.28825</cdr:y>
    </cdr:to>
    <cdr:sp>
      <cdr:nvSpPr>
        <cdr:cNvPr id="3" name="Rectangle 3"/>
        <cdr:cNvSpPr>
          <a:spLocks/>
        </cdr:cNvSpPr>
      </cdr:nvSpPr>
      <cdr:spPr>
        <a:xfrm>
          <a:off x="2495550" y="495300"/>
          <a:ext cx="9144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簡易水道
208,875人
9.7</a:t>
          </a: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0.1575</cdr:x>
      <cdr:y>0</cdr:y>
    </cdr:from>
    <cdr:to>
      <cdr:x>0.25575</cdr:x>
      <cdr:y>0.14075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533400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  <a:gd name="adj7" fmla="val 261967"/>
            <a:gd name="adj8" fmla="val 2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専用水道
4,457人
0.2%</a:t>
          </a:r>
        </a:p>
      </cdr:txBody>
    </cdr:sp>
  </cdr:relSizeAnchor>
  <cdr:relSizeAnchor xmlns:cdr="http://schemas.openxmlformats.org/drawingml/2006/chartDrawing">
    <cdr:from>
      <cdr:x>0.61175</cdr:x>
      <cdr:y>0</cdr:y>
    </cdr:from>
    <cdr:to>
      <cdr:x>0.71225</cdr:x>
      <cdr:y>0.14825</cdr:y>
    </cdr:to>
    <cdr:sp>
      <cdr:nvSpPr>
        <cdr:cNvPr id="5" name="AutoShape 5"/>
        <cdr:cNvSpPr>
          <a:spLocks/>
        </cdr:cNvSpPr>
      </cdr:nvSpPr>
      <cdr:spPr>
        <a:xfrm>
          <a:off x="4857750" y="0"/>
          <a:ext cx="800100" cy="561975"/>
        </a:xfrm>
        <a:prstGeom prst="callout2">
          <a:avLst>
            <a:gd name="adj1" fmla="val -222726"/>
            <a:gd name="adj2" fmla="val -25861"/>
            <a:gd name="adj3" fmla="val -139921"/>
            <a:gd name="adj4" fmla="val -44462"/>
            <a:gd name="adj5" fmla="val -62111"/>
            <a:gd name="adj6" fmla="val -44462"/>
            <a:gd name="adj7" fmla="val -171726"/>
            <a:gd name="adj8" fmla="val -17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未普及
25,864人
1.2%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156</xdr:row>
      <xdr:rowOff>19050</xdr:rowOff>
    </xdr:from>
    <xdr:to>
      <xdr:col>8</xdr:col>
      <xdr:colOff>781050</xdr:colOff>
      <xdr:row>172</xdr:row>
      <xdr:rowOff>57150</xdr:rowOff>
    </xdr:to>
    <xdr:graphicFrame>
      <xdr:nvGraphicFramePr>
        <xdr:cNvPr id="1" name="Chart 15"/>
        <xdr:cNvGraphicFramePr/>
      </xdr:nvGraphicFramePr>
      <xdr:xfrm>
        <a:off x="66675" y="24155400"/>
        <a:ext cx="7572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37</xdr:row>
      <xdr:rowOff>38100</xdr:rowOff>
    </xdr:from>
    <xdr:to>
      <xdr:col>8</xdr:col>
      <xdr:colOff>857250</xdr:colOff>
      <xdr:row>56</xdr:row>
      <xdr:rowOff>142875</xdr:rowOff>
    </xdr:to>
    <xdr:graphicFrame>
      <xdr:nvGraphicFramePr>
        <xdr:cNvPr id="2" name="Chart 6"/>
        <xdr:cNvGraphicFramePr/>
      </xdr:nvGraphicFramePr>
      <xdr:xfrm>
        <a:off x="95250" y="5848350"/>
        <a:ext cx="76200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828675</xdr:colOff>
      <xdr:row>112</xdr:row>
      <xdr:rowOff>142875</xdr:rowOff>
    </xdr:to>
    <xdr:graphicFrame>
      <xdr:nvGraphicFramePr>
        <xdr:cNvPr id="3" name="Chart 12"/>
        <xdr:cNvGraphicFramePr/>
      </xdr:nvGraphicFramePr>
      <xdr:xfrm>
        <a:off x="38100" y="14639925"/>
        <a:ext cx="76485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85725</xdr:colOff>
      <xdr:row>139</xdr:row>
      <xdr:rowOff>114300</xdr:rowOff>
    </xdr:from>
    <xdr:ext cx="7572375" cy="1676400"/>
    <xdr:graphicFrame>
      <xdr:nvGraphicFramePr>
        <xdr:cNvPr id="4" name="Chart 13"/>
        <xdr:cNvGraphicFramePr/>
      </xdr:nvGraphicFramePr>
      <xdr:xfrm>
        <a:off x="85725" y="21621750"/>
        <a:ext cx="7572375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733425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75914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118</xdr:row>
      <xdr:rowOff>38100</xdr:rowOff>
    </xdr:from>
    <xdr:to>
      <xdr:col>8</xdr:col>
      <xdr:colOff>714375</xdr:colOff>
      <xdr:row>135</xdr:row>
      <xdr:rowOff>38100</xdr:rowOff>
    </xdr:to>
    <xdr:graphicFrame>
      <xdr:nvGraphicFramePr>
        <xdr:cNvPr id="6" name="Chart 20"/>
        <xdr:cNvGraphicFramePr/>
      </xdr:nvGraphicFramePr>
      <xdr:xfrm>
        <a:off x="85725" y="18307050"/>
        <a:ext cx="7486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173</xdr:row>
      <xdr:rowOff>0</xdr:rowOff>
    </xdr:from>
    <xdr:ext cx="95250" cy="333375"/>
    <xdr:sp>
      <xdr:nvSpPr>
        <xdr:cNvPr id="9" name="Rectangle 43"/>
        <xdr:cNvSpPr>
          <a:spLocks/>
        </xdr:cNvSpPr>
      </xdr:nvSpPr>
      <xdr:spPr>
        <a:xfrm>
          <a:off x="6743700" y="26727150"/>
          <a:ext cx="95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5</xdr:col>
      <xdr:colOff>723900</xdr:colOff>
      <xdr:row>173</xdr:row>
      <xdr:rowOff>0</xdr:rowOff>
    </xdr:from>
    <xdr:to>
      <xdr:col>5</xdr:col>
      <xdr:colOff>723900</xdr:colOff>
      <xdr:row>173</xdr:row>
      <xdr:rowOff>0</xdr:rowOff>
    </xdr:to>
    <xdr:sp>
      <xdr:nvSpPr>
        <xdr:cNvPr id="10" name="Line 47"/>
        <xdr:cNvSpPr>
          <a:spLocks/>
        </xdr:cNvSpPr>
      </xdr:nvSpPr>
      <xdr:spPr>
        <a:xfrm>
          <a:off x="5010150" y="267271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742950</xdr:colOff>
      <xdr:row>171</xdr:row>
      <xdr:rowOff>9525</xdr:rowOff>
    </xdr:from>
    <xdr:ext cx="4267200" cy="219075"/>
    <xdr:sp>
      <xdr:nvSpPr>
        <xdr:cNvPr id="11" name="TextBox 57"/>
        <xdr:cNvSpPr txBox="1">
          <a:spLocks noChangeArrowheads="1"/>
        </xdr:cNvSpPr>
      </xdr:nvSpPr>
      <xdr:spPr>
        <a:xfrm>
          <a:off x="3314700" y="26431875"/>
          <a:ext cx="4267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＊簡易水道のﾎﾟﾘｴﾁﾚﾝ管はその他に含まれる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56"/>
  <sheetViews>
    <sheetView tabSelected="1" view="pageBreakPreview" zoomScaleSheetLayoutView="100" workbookViewId="0" topLeftCell="A1">
      <selection activeCell="E1" sqref="E1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ht="19.5" customHeight="1">
      <c r="A1" s="2" t="s">
        <v>52</v>
      </c>
    </row>
    <row r="2" ht="12" customHeight="1">
      <c r="A2" s="2"/>
    </row>
    <row r="3" ht="12" customHeight="1">
      <c r="A3" s="2"/>
    </row>
    <row r="4" ht="12" customHeight="1">
      <c r="A4" s="2"/>
    </row>
    <row r="5" ht="15" customHeight="1">
      <c r="A5" s="5" t="s">
        <v>64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ht="15" customHeight="1">
      <c r="A36" s="5" t="s">
        <v>10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5" customHeight="1">
      <c r="A69" s="5" t="s">
        <v>13</v>
      </c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5" customHeight="1">
      <c r="A93" s="5" t="s">
        <v>9</v>
      </c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5" customHeight="1">
      <c r="A117" s="5" t="s">
        <v>66</v>
      </c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5" customHeight="1">
      <c r="A138" s="6" t="s">
        <v>67</v>
      </c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5" customHeight="1">
      <c r="A155" s="5" t="s">
        <v>68</v>
      </c>
    </row>
    <row r="156" ht="12" customHeight="1">
      <c r="A156" s="4"/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5" ht="12"/>
  </sheetData>
  <sheetProtection password="CB99" sheet="1" objects="1" scenarios="1"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R50"/>
  <sheetViews>
    <sheetView view="pageBreakPreview" zoomScaleSheetLayoutView="100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6" sqref="E46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ht="20.25" customHeight="1"/>
    <row r="2" spans="1:13" ht="12">
      <c r="A2" s="13"/>
      <c r="B2" s="14" t="s">
        <v>14</v>
      </c>
      <c r="C2" s="14" t="s">
        <v>15</v>
      </c>
      <c r="D2" s="14" t="s">
        <v>16</v>
      </c>
      <c r="E2" s="14" t="s">
        <v>17</v>
      </c>
      <c r="G2" s="13"/>
      <c r="H2" s="14" t="s">
        <v>18</v>
      </c>
      <c r="I2" s="15" t="s">
        <v>19</v>
      </c>
      <c r="J2" s="14" t="s">
        <v>20</v>
      </c>
      <c r="K2" s="14" t="s">
        <v>21</v>
      </c>
      <c r="L2" s="14" t="s">
        <v>22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47</v>
      </c>
      <c r="B40" s="15">
        <v>69</v>
      </c>
      <c r="C40" s="15">
        <v>369</v>
      </c>
      <c r="D40" s="15">
        <v>29</v>
      </c>
      <c r="E40" s="15">
        <f aca="true" t="shared" si="0" ref="E40:E46">B40+C40+D40</f>
        <v>467</v>
      </c>
      <c r="G40" s="19" t="s">
        <v>47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48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48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46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46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7" ht="12">
      <c r="A43" s="19" t="s">
        <v>53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53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  <c r="P43" s="10"/>
      <c r="Q43" s="10"/>
    </row>
    <row r="44" spans="1:15" ht="12">
      <c r="A44" s="19" t="s">
        <v>54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54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3" ht="12">
      <c r="A45" s="19" t="s">
        <v>61</v>
      </c>
      <c r="B45" s="15">
        <v>66</v>
      </c>
      <c r="C45" s="15">
        <v>317</v>
      </c>
      <c r="D45" s="15">
        <v>54</v>
      </c>
      <c r="E45" s="15">
        <f t="shared" si="0"/>
        <v>437</v>
      </c>
      <c r="G45" s="19" t="s">
        <v>61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</row>
    <row r="46" spans="1:13" ht="12">
      <c r="A46" s="19" t="s">
        <v>65</v>
      </c>
      <c r="B46" s="22">
        <v>66</v>
      </c>
      <c r="C46" s="22">
        <v>310</v>
      </c>
      <c r="D46" s="22">
        <v>56</v>
      </c>
      <c r="E46" s="22">
        <f t="shared" si="0"/>
        <v>432</v>
      </c>
      <c r="G46" s="19" t="s">
        <v>65</v>
      </c>
      <c r="H46" s="22">
        <v>2162</v>
      </c>
      <c r="I46" s="22">
        <v>2136</v>
      </c>
      <c r="J46" s="22">
        <v>1923</v>
      </c>
      <c r="K46" s="22">
        <v>209</v>
      </c>
      <c r="L46" s="22">
        <v>4</v>
      </c>
      <c r="M46" s="18">
        <v>98.8</v>
      </c>
    </row>
    <row r="47" ht="12">
      <c r="R47" s="12"/>
    </row>
    <row r="48" spans="7:18" ht="12">
      <c r="G48" s="13"/>
      <c r="H48" s="14" t="s">
        <v>18</v>
      </c>
      <c r="I48" s="15" t="s">
        <v>19</v>
      </c>
      <c r="J48" s="14" t="s">
        <v>20</v>
      </c>
      <c r="K48" s="14" t="s">
        <v>21</v>
      </c>
      <c r="L48" s="14" t="s">
        <v>22</v>
      </c>
      <c r="M48" s="14" t="s">
        <v>8</v>
      </c>
      <c r="N48" s="16" t="s">
        <v>5</v>
      </c>
      <c r="R48" s="12"/>
    </row>
    <row r="49" spans="7:18" ht="12">
      <c r="G49" s="19" t="s">
        <v>65</v>
      </c>
      <c r="H49" s="20">
        <v>2162260</v>
      </c>
      <c r="I49" s="20">
        <v>2136396</v>
      </c>
      <c r="J49" s="20">
        <v>1923064</v>
      </c>
      <c r="K49" s="20">
        <v>208875</v>
      </c>
      <c r="L49" s="20">
        <v>4457</v>
      </c>
      <c r="M49" s="20">
        <f>+H49-I49</f>
        <v>25864</v>
      </c>
      <c r="N49" s="21">
        <f>I49/H49</f>
        <v>0.988038441260533</v>
      </c>
      <c r="R49" s="12"/>
    </row>
    <row r="50" spans="7:14" ht="12">
      <c r="G50" s="13" t="s">
        <v>7</v>
      </c>
      <c r="H50" s="22"/>
      <c r="I50" s="22"/>
      <c r="J50" s="23">
        <f>+J49/H49</f>
        <v>0.8893768556972796</v>
      </c>
      <c r="K50" s="23">
        <f>+K49/H49</f>
        <v>0.0966003163356858</v>
      </c>
      <c r="L50" s="23">
        <f>+L49/H49</f>
        <v>0.0020612692275674524</v>
      </c>
      <c r="M50" s="23">
        <f>+M49/H49</f>
        <v>0.011961558739467039</v>
      </c>
      <c r="N50" s="16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3:D50"/>
  <sheetViews>
    <sheetView view="pageBreakPreview" zoomScaleSheetLayoutView="100" workbookViewId="0" topLeftCell="A1">
      <pane xSplit="1" ySplit="6" topLeftCell="B32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8.796875" defaultRowHeight="14.25"/>
  <cols>
    <col min="1" max="1" width="4.59765625" style="33" customWidth="1"/>
    <col min="2" max="3" width="9.09765625" style="11" customWidth="1"/>
    <col min="4" max="4" width="9" style="31" customWidth="1"/>
    <col min="5" max="16384" width="9" style="10" customWidth="1"/>
  </cols>
  <sheetData>
    <row r="3" spans="1:4" ht="13.5" customHeight="1">
      <c r="A3" s="24"/>
      <c r="B3" s="25" t="s">
        <v>23</v>
      </c>
      <c r="C3" s="25" t="s">
        <v>24</v>
      </c>
      <c r="D3" s="25" t="s">
        <v>11</v>
      </c>
    </row>
    <row r="4" spans="1:4" ht="12">
      <c r="A4" s="29"/>
      <c r="B4" s="27" t="s">
        <v>0</v>
      </c>
      <c r="C4" s="28" t="s">
        <v>0</v>
      </c>
      <c r="D4" s="28" t="s">
        <v>0</v>
      </c>
    </row>
    <row r="5" spans="1:4" ht="12">
      <c r="A5" s="29"/>
      <c r="B5" s="26" t="s">
        <v>1</v>
      </c>
      <c r="C5" s="29" t="s">
        <v>1</v>
      </c>
      <c r="D5" s="29" t="s">
        <v>1</v>
      </c>
    </row>
    <row r="6" spans="1:4" ht="12">
      <c r="A6" s="29"/>
      <c r="B6" s="26" t="s">
        <v>49</v>
      </c>
      <c r="C6" s="29" t="s">
        <v>49</v>
      </c>
      <c r="D6" s="29" t="s">
        <v>49</v>
      </c>
    </row>
    <row r="7" spans="1:4" ht="12">
      <c r="A7" s="30">
        <v>23743</v>
      </c>
      <c r="B7" s="44">
        <v>103.606</v>
      </c>
      <c r="C7" s="44">
        <v>23.541134999999997</v>
      </c>
      <c r="D7" s="44">
        <f>B7+C7</f>
        <v>127.14713499999999</v>
      </c>
    </row>
    <row r="8" spans="1:4" ht="12">
      <c r="A8" s="30">
        <v>24108</v>
      </c>
      <c r="B8" s="44">
        <v>116.439</v>
      </c>
      <c r="C8" s="44">
        <v>21.584025</v>
      </c>
      <c r="D8" s="44">
        <f aca="true" t="shared" si="0" ref="D8:D44">B8+C8</f>
        <v>138.023025</v>
      </c>
    </row>
    <row r="9" spans="1:4" ht="12">
      <c r="A9" s="30">
        <v>24473</v>
      </c>
      <c r="B9" s="44">
        <v>128.644</v>
      </c>
      <c r="C9" s="44">
        <v>21.880576</v>
      </c>
      <c r="D9" s="44">
        <f t="shared" si="0"/>
        <v>150.524576</v>
      </c>
    </row>
    <row r="10" spans="1:4" ht="12">
      <c r="A10" s="30">
        <v>24838</v>
      </c>
      <c r="B10" s="44">
        <v>137.714</v>
      </c>
      <c r="C10" s="44">
        <v>22.316675</v>
      </c>
      <c r="D10" s="44">
        <f t="shared" si="0"/>
        <v>160.030675</v>
      </c>
    </row>
    <row r="11" spans="1:4" ht="12">
      <c r="A11" s="30">
        <v>25204</v>
      </c>
      <c r="B11" s="44">
        <v>148.788</v>
      </c>
      <c r="C11" s="44">
        <v>23.539628</v>
      </c>
      <c r="D11" s="44">
        <f t="shared" si="0"/>
        <v>172.327628</v>
      </c>
    </row>
    <row r="12" spans="1:4" ht="12">
      <c r="A12" s="30">
        <v>25569</v>
      </c>
      <c r="B12" s="44">
        <v>162.694</v>
      </c>
      <c r="C12" s="44">
        <v>24.757655</v>
      </c>
      <c r="D12" s="44">
        <f t="shared" si="0"/>
        <v>187.451655</v>
      </c>
    </row>
    <row r="13" spans="1:4" ht="12">
      <c r="A13" s="30">
        <v>25934</v>
      </c>
      <c r="B13" s="44">
        <v>180.667</v>
      </c>
      <c r="C13" s="44">
        <v>24.649947</v>
      </c>
      <c r="D13" s="44">
        <f t="shared" si="0"/>
        <v>205.316947</v>
      </c>
    </row>
    <row r="14" spans="1:4" ht="12">
      <c r="A14" s="30">
        <v>26299</v>
      </c>
      <c r="B14" s="44">
        <v>184.076</v>
      </c>
      <c r="C14" s="44">
        <v>25.618380000000002</v>
      </c>
      <c r="D14" s="44">
        <f t="shared" si="0"/>
        <v>209.69438</v>
      </c>
    </row>
    <row r="15" spans="1:4" ht="12">
      <c r="A15" s="30">
        <v>26665</v>
      </c>
      <c r="B15" s="44">
        <v>200.119</v>
      </c>
      <c r="C15" s="44">
        <v>26.277824</v>
      </c>
      <c r="D15" s="44">
        <f t="shared" si="0"/>
        <v>226.396824</v>
      </c>
    </row>
    <row r="16" spans="1:4" ht="12">
      <c r="A16" s="30">
        <v>27030</v>
      </c>
      <c r="B16" s="44">
        <v>203.617</v>
      </c>
      <c r="C16" s="44">
        <v>26.666479</v>
      </c>
      <c r="D16" s="44">
        <f t="shared" si="0"/>
        <v>230.283479</v>
      </c>
    </row>
    <row r="17" spans="1:4" ht="12">
      <c r="A17" s="30">
        <v>27395</v>
      </c>
      <c r="B17" s="44">
        <v>211.849</v>
      </c>
      <c r="C17" s="44">
        <v>27.780114</v>
      </c>
      <c r="D17" s="44">
        <f t="shared" si="0"/>
        <v>239.629114</v>
      </c>
    </row>
    <row r="18" spans="1:4" ht="12">
      <c r="A18" s="30">
        <v>27760</v>
      </c>
      <c r="B18" s="44">
        <v>215.799</v>
      </c>
      <c r="C18" s="44">
        <v>27.631937</v>
      </c>
      <c r="D18" s="44">
        <f t="shared" si="0"/>
        <v>243.430937</v>
      </c>
    </row>
    <row r="19" spans="1:4" ht="12">
      <c r="A19" s="30">
        <v>28126</v>
      </c>
      <c r="B19" s="44">
        <v>225.253</v>
      </c>
      <c r="C19" s="44">
        <v>26.260283</v>
      </c>
      <c r="D19" s="44">
        <f t="shared" si="0"/>
        <v>251.513283</v>
      </c>
    </row>
    <row r="20" spans="1:4" ht="12">
      <c r="A20" s="30">
        <v>28491</v>
      </c>
      <c r="B20" s="44">
        <v>232.369</v>
      </c>
      <c r="C20" s="44">
        <v>24.508078</v>
      </c>
      <c r="D20" s="44">
        <f t="shared" si="0"/>
        <v>256.877078</v>
      </c>
    </row>
    <row r="21" spans="1:4" ht="12">
      <c r="A21" s="30">
        <v>28856</v>
      </c>
      <c r="B21" s="44">
        <v>228.957</v>
      </c>
      <c r="C21" s="44">
        <v>25.208868</v>
      </c>
      <c r="D21" s="44">
        <f t="shared" si="0"/>
        <v>254.165868</v>
      </c>
    </row>
    <row r="22" spans="1:4" ht="12">
      <c r="A22" s="30">
        <v>29221</v>
      </c>
      <c r="B22" s="44">
        <v>228.595</v>
      </c>
      <c r="C22" s="44">
        <v>25.629007</v>
      </c>
      <c r="D22" s="44">
        <f t="shared" si="0"/>
        <v>254.224007</v>
      </c>
    </row>
    <row r="23" spans="1:4" ht="12">
      <c r="A23" s="30">
        <v>29587</v>
      </c>
      <c r="B23" s="44">
        <v>238.868</v>
      </c>
      <c r="C23" s="44">
        <v>25.674308</v>
      </c>
      <c r="D23" s="44">
        <f t="shared" si="0"/>
        <v>264.542308</v>
      </c>
    </row>
    <row r="24" spans="1:4" ht="12">
      <c r="A24" s="30">
        <v>29952</v>
      </c>
      <c r="B24" s="44">
        <v>239.666</v>
      </c>
      <c r="C24" s="44">
        <v>26.924995</v>
      </c>
      <c r="D24" s="44">
        <f t="shared" si="0"/>
        <v>266.590995</v>
      </c>
    </row>
    <row r="25" spans="1:4" ht="12">
      <c r="A25" s="30">
        <v>30317</v>
      </c>
      <c r="B25" s="44">
        <v>252.014</v>
      </c>
      <c r="C25" s="44">
        <v>30.248832</v>
      </c>
      <c r="D25" s="44">
        <f t="shared" si="0"/>
        <v>282.262832</v>
      </c>
    </row>
    <row r="26" spans="1:4" ht="12">
      <c r="A26" s="30">
        <v>30682</v>
      </c>
      <c r="B26" s="44">
        <v>261.825</v>
      </c>
      <c r="C26" s="44">
        <v>31.816815</v>
      </c>
      <c r="D26" s="44">
        <f t="shared" si="0"/>
        <v>293.641815</v>
      </c>
    </row>
    <row r="27" spans="1:4" ht="12">
      <c r="A27" s="30">
        <v>31048</v>
      </c>
      <c r="B27" s="44">
        <v>261.426</v>
      </c>
      <c r="C27" s="44">
        <v>31.352318</v>
      </c>
      <c r="D27" s="44">
        <f t="shared" si="0"/>
        <v>292.778318</v>
      </c>
    </row>
    <row r="28" spans="1:4" ht="12">
      <c r="A28" s="30">
        <v>31413</v>
      </c>
      <c r="B28" s="44">
        <v>261.482</v>
      </c>
      <c r="C28" s="44">
        <v>33.068407</v>
      </c>
      <c r="D28" s="44">
        <f t="shared" si="0"/>
        <v>294.550407</v>
      </c>
    </row>
    <row r="29" spans="1:4" ht="12">
      <c r="A29" s="30">
        <v>31778</v>
      </c>
      <c r="B29" s="44">
        <v>264.962</v>
      </c>
      <c r="C29" s="44">
        <v>32.903148</v>
      </c>
      <c r="D29" s="44">
        <f t="shared" si="0"/>
        <v>297.865148</v>
      </c>
    </row>
    <row r="30" spans="1:4" ht="12">
      <c r="A30" s="30">
        <v>32143</v>
      </c>
      <c r="B30" s="44">
        <v>266.199</v>
      </c>
      <c r="C30" s="44">
        <v>34.719572</v>
      </c>
      <c r="D30" s="44">
        <f t="shared" si="0"/>
        <v>300.91857200000004</v>
      </c>
    </row>
    <row r="31" spans="1:4" ht="12">
      <c r="A31" s="30">
        <v>32509</v>
      </c>
      <c r="B31" s="44">
        <v>271.931</v>
      </c>
      <c r="C31" s="44">
        <v>33.091499000000006</v>
      </c>
      <c r="D31" s="44">
        <f t="shared" si="0"/>
        <v>305.022499</v>
      </c>
    </row>
    <row r="32" spans="1:4" ht="12">
      <c r="A32" s="30">
        <v>32874</v>
      </c>
      <c r="B32" s="44">
        <v>281.146</v>
      </c>
      <c r="C32" s="44">
        <v>33.728184999999996</v>
      </c>
      <c r="D32" s="44">
        <f t="shared" si="0"/>
        <v>314.874185</v>
      </c>
    </row>
    <row r="33" spans="1:4" ht="12">
      <c r="A33" s="30">
        <v>33239</v>
      </c>
      <c r="B33" s="44">
        <v>281.055</v>
      </c>
      <c r="C33" s="44">
        <v>35.683341</v>
      </c>
      <c r="D33" s="44">
        <f t="shared" si="0"/>
        <v>316.738341</v>
      </c>
    </row>
    <row r="34" spans="1:4" ht="12">
      <c r="A34" s="30">
        <v>33604</v>
      </c>
      <c r="B34" s="44">
        <v>283.4</v>
      </c>
      <c r="C34" s="44">
        <v>37.655876</v>
      </c>
      <c r="D34" s="44">
        <f t="shared" si="0"/>
        <v>321.05587599999996</v>
      </c>
    </row>
    <row r="35" spans="1:4" ht="12">
      <c r="A35" s="30">
        <v>33970</v>
      </c>
      <c r="B35" s="44">
        <v>281.066</v>
      </c>
      <c r="C35" s="44">
        <v>36.868911999999995</v>
      </c>
      <c r="D35" s="44">
        <f t="shared" si="0"/>
        <v>317.93491199999994</v>
      </c>
    </row>
    <row r="36" spans="1:4" ht="12">
      <c r="A36" s="30">
        <v>34335</v>
      </c>
      <c r="B36" s="44">
        <v>291.444</v>
      </c>
      <c r="C36" s="44">
        <v>37.682248</v>
      </c>
      <c r="D36" s="44">
        <f t="shared" si="0"/>
        <v>329.12624800000003</v>
      </c>
    </row>
    <row r="37" spans="1:4" ht="12">
      <c r="A37" s="30">
        <v>34700</v>
      </c>
      <c r="B37" s="44">
        <v>294.614</v>
      </c>
      <c r="C37" s="44">
        <v>38.020116</v>
      </c>
      <c r="D37" s="44">
        <f t="shared" si="0"/>
        <v>332.63411599999995</v>
      </c>
    </row>
    <row r="38" spans="1:4" ht="12">
      <c r="A38" s="30">
        <v>35065</v>
      </c>
      <c r="B38" s="44">
        <v>297.314</v>
      </c>
      <c r="C38" s="44">
        <v>38.528711</v>
      </c>
      <c r="D38" s="44">
        <f t="shared" si="0"/>
        <v>335.842711</v>
      </c>
    </row>
    <row r="39" spans="1:4" ht="12">
      <c r="A39" s="30">
        <v>35431</v>
      </c>
      <c r="B39" s="44">
        <v>297.598</v>
      </c>
      <c r="C39" s="44">
        <v>37.620714</v>
      </c>
      <c r="D39" s="44">
        <f t="shared" si="0"/>
        <v>335.21871400000003</v>
      </c>
    </row>
    <row r="40" spans="1:4" ht="12">
      <c r="A40" s="30">
        <v>35796</v>
      </c>
      <c r="B40" s="44">
        <v>292.284</v>
      </c>
      <c r="C40" s="44">
        <v>36.817198</v>
      </c>
      <c r="D40" s="44">
        <f t="shared" si="0"/>
        <v>329.101198</v>
      </c>
    </row>
    <row r="41" spans="1:4" ht="12">
      <c r="A41" s="30">
        <v>36161</v>
      </c>
      <c r="B41" s="44">
        <v>291.767</v>
      </c>
      <c r="C41" s="44">
        <v>37.501203</v>
      </c>
      <c r="D41" s="44">
        <f t="shared" si="0"/>
        <v>329.26820299999997</v>
      </c>
    </row>
    <row r="42" spans="1:4" ht="12">
      <c r="A42" s="30">
        <v>36526</v>
      </c>
      <c r="B42" s="44">
        <v>293</v>
      </c>
      <c r="C42" s="44">
        <v>37</v>
      </c>
      <c r="D42" s="44">
        <f t="shared" si="0"/>
        <v>330</v>
      </c>
    </row>
    <row r="43" spans="1:4" ht="12">
      <c r="A43" s="30">
        <v>36892</v>
      </c>
      <c r="B43" s="44">
        <v>289</v>
      </c>
      <c r="C43" s="44">
        <v>36</v>
      </c>
      <c r="D43" s="44">
        <f t="shared" si="0"/>
        <v>325</v>
      </c>
    </row>
    <row r="44" spans="1:4" ht="12">
      <c r="A44" s="32" t="s">
        <v>25</v>
      </c>
      <c r="B44" s="44">
        <v>283</v>
      </c>
      <c r="C44" s="44">
        <v>36</v>
      </c>
      <c r="D44" s="44">
        <f t="shared" si="0"/>
        <v>319</v>
      </c>
    </row>
    <row r="45" spans="1:4" ht="12">
      <c r="A45" s="32" t="s">
        <v>26</v>
      </c>
      <c r="B45" s="44">
        <v>279</v>
      </c>
      <c r="C45" s="44">
        <v>36</v>
      </c>
      <c r="D45" s="44">
        <f aca="true" t="shared" si="1" ref="D45:D50">B45+C45</f>
        <v>315</v>
      </c>
    </row>
    <row r="46" spans="1:4" ht="12">
      <c r="A46" s="32" t="s">
        <v>46</v>
      </c>
      <c r="B46" s="44">
        <v>280</v>
      </c>
      <c r="C46" s="44">
        <v>34</v>
      </c>
      <c r="D46" s="44">
        <f t="shared" si="1"/>
        <v>314</v>
      </c>
    </row>
    <row r="47" spans="1:4" ht="12">
      <c r="A47" s="32" t="s">
        <v>53</v>
      </c>
      <c r="B47" s="44">
        <v>280</v>
      </c>
      <c r="C47" s="44">
        <v>34</v>
      </c>
      <c r="D47" s="44">
        <f t="shared" si="1"/>
        <v>314</v>
      </c>
    </row>
    <row r="48" spans="1:4" ht="12">
      <c r="A48" s="32" t="s">
        <v>54</v>
      </c>
      <c r="B48" s="44">
        <v>278</v>
      </c>
      <c r="C48" s="44">
        <v>34</v>
      </c>
      <c r="D48" s="44">
        <f t="shared" si="1"/>
        <v>312</v>
      </c>
    </row>
    <row r="49" spans="1:4" ht="12">
      <c r="A49" s="32" t="s">
        <v>61</v>
      </c>
      <c r="B49" s="44">
        <v>275</v>
      </c>
      <c r="C49" s="44">
        <v>34</v>
      </c>
      <c r="D49" s="44">
        <f t="shared" si="1"/>
        <v>309</v>
      </c>
    </row>
    <row r="50" spans="1:4" ht="12">
      <c r="A50" s="32" t="s">
        <v>65</v>
      </c>
      <c r="B50" s="44">
        <v>267</v>
      </c>
      <c r="C50" s="44">
        <v>33</v>
      </c>
      <c r="D50" s="44">
        <f t="shared" si="1"/>
        <v>300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view="pageBreakPreview" zoomScaleSheetLayoutView="100" workbookViewId="0" topLeftCell="A2">
      <pane xSplit="1" ySplit="1" topLeftCell="B3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8.796875" defaultRowHeight="14.25"/>
  <cols>
    <col min="1" max="11" width="9.09765625" style="10" customWidth="1"/>
    <col min="12" max="16384" width="9" style="10" customWidth="1"/>
  </cols>
  <sheetData>
    <row r="1" spans="2:6" ht="12">
      <c r="B1" s="34"/>
      <c r="C1" s="34"/>
      <c r="D1" s="34"/>
      <c r="E1" s="34"/>
      <c r="F1" s="34" t="s">
        <v>27</v>
      </c>
    </row>
    <row r="2" spans="2:6" ht="12">
      <c r="B2" s="34" t="s">
        <v>28</v>
      </c>
      <c r="C2" s="34" t="s">
        <v>29</v>
      </c>
      <c r="D2" s="35" t="s">
        <v>30</v>
      </c>
      <c r="E2" s="35" t="s">
        <v>31</v>
      </c>
      <c r="F2" s="35" t="s">
        <v>32</v>
      </c>
    </row>
    <row r="3" spans="1:9" ht="12">
      <c r="A3" s="10" t="s">
        <v>33</v>
      </c>
      <c r="B3" s="10">
        <f>100/8</f>
        <v>12.5</v>
      </c>
      <c r="C3" s="36">
        <f>ROUND((C14/$C$13)*100,1)</f>
        <v>21.6</v>
      </c>
      <c r="D3" s="36">
        <f>ROUND((D14/D13)*100,1)</f>
        <v>0.5</v>
      </c>
      <c r="E3" s="36">
        <f>ROUND((E14/E13)*100,1)</f>
        <v>9.8</v>
      </c>
      <c r="F3" s="61">
        <v>86.5</v>
      </c>
      <c r="H3" s="36"/>
      <c r="I3" s="36"/>
    </row>
    <row r="4" spans="1:6" ht="12">
      <c r="A4" s="10" t="s">
        <v>34</v>
      </c>
      <c r="B4" s="10">
        <f aca="true" t="shared" si="0" ref="B4:B10">100/8</f>
        <v>12.5</v>
      </c>
      <c r="C4" s="36">
        <f aca="true" t="shared" si="1" ref="C4:C9">ROUND((C15/$C$13)*100,1)</f>
        <v>0.2</v>
      </c>
      <c r="D4" s="36">
        <f>ROUND((D15/D13)*100,1)</f>
        <v>1.3</v>
      </c>
      <c r="E4" s="36">
        <f>ROUND((E15/E13)*100,1)</f>
        <v>0</v>
      </c>
      <c r="F4" s="36">
        <f>ROUND((F15/F13)*100,1)</f>
        <v>0</v>
      </c>
    </row>
    <row r="5" spans="1:6" ht="12">
      <c r="A5" s="10" t="s">
        <v>35</v>
      </c>
      <c r="B5" s="10">
        <f t="shared" si="0"/>
        <v>12.5</v>
      </c>
      <c r="C5" s="36">
        <f t="shared" si="1"/>
        <v>25.2</v>
      </c>
      <c r="D5" s="36">
        <f>ROUND((D16/D13)*100,1)</f>
        <v>34.2</v>
      </c>
      <c r="E5" s="36">
        <f>ROUND((E16/E13)*100,1)</f>
        <v>24</v>
      </c>
      <c r="F5" s="36">
        <f>ROUND((F16/F13)*100,1)</f>
        <v>0</v>
      </c>
    </row>
    <row r="6" spans="1:6" ht="12">
      <c r="A6" s="10" t="s">
        <v>36</v>
      </c>
      <c r="B6" s="10">
        <f t="shared" si="0"/>
        <v>12.5</v>
      </c>
      <c r="C6" s="61">
        <v>3.1</v>
      </c>
      <c r="D6" s="36">
        <f>ROUND((D17/D13)*100,1)</f>
        <v>7.7</v>
      </c>
      <c r="E6" s="36">
        <f>ROUND((E17/E13)*100,1)</f>
        <v>2.5</v>
      </c>
      <c r="F6" s="36">
        <f>ROUND((F17/F13)*100,1)</f>
        <v>0</v>
      </c>
    </row>
    <row r="7" spans="1:6" ht="12">
      <c r="A7" s="10" t="s">
        <v>37</v>
      </c>
      <c r="B7" s="10">
        <f t="shared" si="0"/>
        <v>12.5</v>
      </c>
      <c r="C7" s="61">
        <v>2.8</v>
      </c>
      <c r="D7" s="36">
        <f>ROUND((D18/D13)*100,1)</f>
        <v>1.7</v>
      </c>
      <c r="E7" s="36">
        <f>ROUND((E18/E13)*100,1)</f>
        <v>3</v>
      </c>
      <c r="F7" s="36">
        <f>ROUND((F18/F13)*100,1)</f>
        <v>0</v>
      </c>
    </row>
    <row r="8" spans="1:8" ht="12">
      <c r="A8" s="10" t="s">
        <v>38</v>
      </c>
      <c r="B8" s="10">
        <f t="shared" si="0"/>
        <v>12.5</v>
      </c>
      <c r="C8" s="36">
        <f t="shared" si="1"/>
        <v>27.3</v>
      </c>
      <c r="D8" s="36">
        <f>ROUND((D19/D13)*100,1)</f>
        <v>17.4</v>
      </c>
      <c r="E8" s="36">
        <f>ROUND((E19/E13)*100,1)</f>
        <v>28.2</v>
      </c>
      <c r="F8" s="36">
        <f>ROUND((F19/F13)*100,1)</f>
        <v>3.2</v>
      </c>
      <c r="H8" s="36"/>
    </row>
    <row r="9" spans="1:6" ht="12">
      <c r="A9" s="10" t="s">
        <v>39</v>
      </c>
      <c r="B9" s="10">
        <f t="shared" si="0"/>
        <v>12.5</v>
      </c>
      <c r="C9" s="36">
        <f t="shared" si="1"/>
        <v>19.8</v>
      </c>
      <c r="D9" s="36">
        <f>ROUND((D20/D13)*100,1)</f>
        <v>34.6</v>
      </c>
      <c r="E9" s="46">
        <f>ROUNDDOWN((E20/E13)*100,1)</f>
        <v>16</v>
      </c>
      <c r="F9" s="36">
        <f>ROUND((F20/F13)*100,1)</f>
        <v>10.3</v>
      </c>
    </row>
    <row r="10" spans="1:6" ht="12">
      <c r="A10" s="10" t="s">
        <v>40</v>
      </c>
      <c r="B10" s="10">
        <f t="shared" si="0"/>
        <v>12.5</v>
      </c>
      <c r="C10" s="45"/>
      <c r="D10" s="36">
        <f>ROUND((D21/D13)*100,1)</f>
        <v>2.6</v>
      </c>
      <c r="E10" s="46">
        <f>ROUND((E21/E13)*100,1)</f>
        <v>16.5</v>
      </c>
      <c r="F10" s="36">
        <f>ROUND((F21/F13)*100,1)</f>
        <v>0</v>
      </c>
    </row>
    <row r="13" spans="3:11" ht="12.75" thickBot="1">
      <c r="C13" s="51">
        <f>+C22</f>
        <v>344491</v>
      </c>
      <c r="D13" s="50">
        <f>+D21+D22</f>
        <v>41919</v>
      </c>
      <c r="E13" s="50">
        <f>+E21+E22</f>
        <v>301699</v>
      </c>
      <c r="F13" s="50">
        <f>+F21+F22</f>
        <v>51664</v>
      </c>
      <c r="G13" s="10" t="s">
        <v>63</v>
      </c>
      <c r="H13" s="36"/>
      <c r="I13" s="36"/>
      <c r="J13" s="36"/>
      <c r="K13" s="36"/>
    </row>
    <row r="14" spans="1:11" ht="12.75" thickTop="1">
      <c r="A14" s="10" t="s">
        <v>41</v>
      </c>
      <c r="C14" s="51">
        <f aca="true" t="shared" si="2" ref="C14:C19">SUM(D14:F14)</f>
        <v>74541</v>
      </c>
      <c r="D14" s="55">
        <v>193</v>
      </c>
      <c r="E14" s="47">
        <v>29621</v>
      </c>
      <c r="F14" s="52">
        <v>44727</v>
      </c>
      <c r="H14" s="36"/>
      <c r="I14" s="36"/>
      <c r="J14" s="36"/>
      <c r="K14" s="36"/>
    </row>
    <row r="15" spans="1:11" ht="12">
      <c r="A15" s="10" t="s">
        <v>34</v>
      </c>
      <c r="C15" s="51">
        <f t="shared" si="2"/>
        <v>557</v>
      </c>
      <c r="D15" s="56">
        <v>557</v>
      </c>
      <c r="E15" s="48">
        <v>0</v>
      </c>
      <c r="F15" s="53">
        <v>0</v>
      </c>
      <c r="H15" s="36"/>
      <c r="I15" s="36"/>
      <c r="J15" s="36"/>
      <c r="K15" s="36"/>
    </row>
    <row r="16" spans="1:11" ht="12">
      <c r="A16" s="10" t="s">
        <v>35</v>
      </c>
      <c r="C16" s="51">
        <f t="shared" si="2"/>
        <v>86645</v>
      </c>
      <c r="D16" s="56">
        <v>14334</v>
      </c>
      <c r="E16" s="48">
        <v>72311</v>
      </c>
      <c r="F16" s="53">
        <v>0</v>
      </c>
      <c r="H16" s="36"/>
      <c r="I16" s="36"/>
      <c r="J16" s="36"/>
      <c r="K16" s="36"/>
    </row>
    <row r="17" spans="1:11" ht="12">
      <c r="A17" s="10" t="s">
        <v>36</v>
      </c>
      <c r="C17" s="51">
        <f t="shared" si="2"/>
        <v>10870</v>
      </c>
      <c r="D17" s="56">
        <v>3237</v>
      </c>
      <c r="E17" s="48">
        <v>7633</v>
      </c>
      <c r="F17" s="53">
        <v>0</v>
      </c>
      <c r="H17" s="36"/>
      <c r="I17" s="36"/>
      <c r="J17" s="36"/>
      <c r="K17" s="36"/>
    </row>
    <row r="18" spans="1:11" ht="12">
      <c r="A18" s="10" t="s">
        <v>37</v>
      </c>
      <c r="C18" s="51">
        <f t="shared" si="2"/>
        <v>9701</v>
      </c>
      <c r="D18" s="56">
        <v>711</v>
      </c>
      <c r="E18" s="48">
        <v>8990</v>
      </c>
      <c r="F18" s="53">
        <v>0</v>
      </c>
      <c r="H18" s="36"/>
      <c r="I18" s="36"/>
      <c r="J18" s="36"/>
      <c r="K18" s="36"/>
    </row>
    <row r="19" spans="1:11" ht="12">
      <c r="A19" s="10" t="s">
        <v>38</v>
      </c>
      <c r="C19" s="51">
        <f t="shared" si="2"/>
        <v>93960</v>
      </c>
      <c r="D19" s="56">
        <v>7284</v>
      </c>
      <c r="E19" s="48">
        <v>85042</v>
      </c>
      <c r="F19" s="53">
        <v>1634</v>
      </c>
      <c r="H19" s="36"/>
      <c r="I19" s="36"/>
      <c r="J19" s="36"/>
      <c r="K19" s="36"/>
    </row>
    <row r="20" spans="1:11" ht="12">
      <c r="A20" s="10" t="s">
        <v>39</v>
      </c>
      <c r="C20" s="51">
        <f>SUM(D20:F20)</f>
        <v>68217</v>
      </c>
      <c r="D20" s="56">
        <v>14509</v>
      </c>
      <c r="E20" s="48">
        <v>48405</v>
      </c>
      <c r="F20" s="53">
        <v>5303</v>
      </c>
      <c r="H20" s="36"/>
      <c r="I20" s="36"/>
      <c r="J20" s="36"/>
      <c r="K20" s="36"/>
    </row>
    <row r="21" spans="1:11" ht="12.75" thickBot="1">
      <c r="A21" s="10" t="s">
        <v>40</v>
      </c>
      <c r="C21" s="51">
        <f>SUM(D21:F21)</f>
        <v>50791</v>
      </c>
      <c r="D21" s="57">
        <v>1094</v>
      </c>
      <c r="E21" s="49">
        <v>49697</v>
      </c>
      <c r="F21" s="54">
        <v>0</v>
      </c>
      <c r="H21" s="36"/>
      <c r="I21" s="36"/>
      <c r="J21" s="36"/>
      <c r="K21" s="36"/>
    </row>
    <row r="22" spans="3:7" ht="12.75" thickTop="1">
      <c r="C22" s="51">
        <f>SUM(D22:F22)</f>
        <v>344491</v>
      </c>
      <c r="D22" s="51">
        <f>SUM(D14:D20)</f>
        <v>40825</v>
      </c>
      <c r="E22" s="51">
        <f>SUM(E14:E20)</f>
        <v>252002</v>
      </c>
      <c r="F22" s="51">
        <f>SUM(F14:F20)</f>
        <v>51664</v>
      </c>
      <c r="G22" s="10" t="s">
        <v>62</v>
      </c>
    </row>
    <row r="24" spans="4:6" ht="12">
      <c r="D24" s="34"/>
      <c r="E24" s="34"/>
      <c r="F24" s="3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5"/>
  <sheetViews>
    <sheetView view="pageBreakPreview" zoomScaleSheetLayoutView="100" workbookViewId="0" topLeftCell="A1">
      <selection activeCell="E46" sqref="E46"/>
    </sheetView>
  </sheetViews>
  <sheetFormatPr defaultColWidth="8.796875" defaultRowHeight="14.25"/>
  <cols>
    <col min="1" max="1" width="11.59765625" style="10" customWidth="1"/>
    <col min="2" max="5" width="11.59765625" style="42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9" t="s">
        <v>2</v>
      </c>
      <c r="C1" s="39" t="s">
        <v>3</v>
      </c>
      <c r="D1" s="39" t="s">
        <v>4</v>
      </c>
      <c r="E1" s="40" t="s">
        <v>6</v>
      </c>
    </row>
    <row r="2" spans="1:5" ht="15" customHeight="1">
      <c r="A2" s="13"/>
      <c r="B2" s="39"/>
      <c r="C2" s="39"/>
      <c r="D2" s="39"/>
      <c r="E2" s="40"/>
    </row>
    <row r="3" spans="1:5" ht="15" customHeight="1">
      <c r="A3" s="58" t="s">
        <v>21</v>
      </c>
      <c r="B3" s="59">
        <v>63.7</v>
      </c>
      <c r="C3" s="59">
        <v>8.8</v>
      </c>
      <c r="D3" s="59">
        <v>24</v>
      </c>
      <c r="E3" s="59">
        <v>3.5</v>
      </c>
    </row>
    <row r="4" spans="1:5" ht="15" customHeight="1">
      <c r="A4" s="58" t="s">
        <v>50</v>
      </c>
      <c r="B4" s="60">
        <v>57.5</v>
      </c>
      <c r="C4" s="60">
        <v>10.9</v>
      </c>
      <c r="D4" s="60">
        <v>31.6</v>
      </c>
      <c r="E4" s="59">
        <v>0</v>
      </c>
    </row>
    <row r="5" spans="1:5" ht="15" customHeight="1">
      <c r="A5" s="13" t="s">
        <v>42</v>
      </c>
      <c r="B5" s="38">
        <v>13.2</v>
      </c>
      <c r="C5" s="38">
        <v>0</v>
      </c>
      <c r="D5" s="38">
        <v>86.8</v>
      </c>
      <c r="E5" s="41">
        <v>0</v>
      </c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view="pageBreakPreview" zoomScaleSheetLayoutView="100" workbookViewId="0" topLeftCell="A1">
      <selection activeCell="E46" sqref="E46"/>
    </sheetView>
  </sheetViews>
  <sheetFormatPr defaultColWidth="8.796875" defaultRowHeight="14.25"/>
  <cols>
    <col min="1" max="9" width="7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43</v>
      </c>
      <c r="C3" s="8" t="s">
        <v>55</v>
      </c>
      <c r="D3" s="8" t="s">
        <v>44</v>
      </c>
      <c r="E3" s="8" t="s">
        <v>56</v>
      </c>
      <c r="F3" s="8" t="s">
        <v>57</v>
      </c>
      <c r="G3" s="8" t="s">
        <v>58</v>
      </c>
      <c r="H3" s="8" t="s">
        <v>51</v>
      </c>
      <c r="I3" s="8" t="s">
        <v>45</v>
      </c>
    </row>
    <row r="4" spans="1:9" ht="15" customHeight="1">
      <c r="A4" s="13" t="s">
        <v>21</v>
      </c>
      <c r="B4" s="37">
        <v>112</v>
      </c>
      <c r="C4" s="37">
        <v>1442</v>
      </c>
      <c r="D4" s="37">
        <v>402</v>
      </c>
      <c r="E4" s="37">
        <v>74</v>
      </c>
      <c r="F4" s="37">
        <v>2913</v>
      </c>
      <c r="G4" s="37">
        <v>0</v>
      </c>
      <c r="H4" s="37">
        <v>645</v>
      </c>
      <c r="I4" s="37">
        <f>SUM(B4:H4)</f>
        <v>5588</v>
      </c>
    </row>
    <row r="5" spans="1:9" ht="15" customHeight="1">
      <c r="A5" s="13" t="s">
        <v>59</v>
      </c>
      <c r="B5" s="37">
        <v>544</v>
      </c>
      <c r="C5" s="37">
        <v>10787</v>
      </c>
      <c r="D5" s="37">
        <v>563</v>
      </c>
      <c r="E5" s="37">
        <v>230</v>
      </c>
      <c r="F5" s="37">
        <v>3450</v>
      </c>
      <c r="G5" s="37">
        <v>858</v>
      </c>
      <c r="H5" s="37">
        <v>88</v>
      </c>
      <c r="I5" s="37">
        <f>SUM(B5:H5)</f>
        <v>16520</v>
      </c>
    </row>
    <row r="6" spans="1:9" ht="15" customHeight="1">
      <c r="A6" s="13" t="s">
        <v>60</v>
      </c>
      <c r="B6" s="20">
        <f>+ROUND($I$5/7,0)</f>
        <v>2360</v>
      </c>
      <c r="C6" s="20">
        <f aca="true" t="shared" si="0" ref="C6:H6">+ROUND($I$5/7,0)</f>
        <v>2360</v>
      </c>
      <c r="D6" s="20">
        <f t="shared" si="0"/>
        <v>2360</v>
      </c>
      <c r="E6" s="20">
        <f t="shared" si="0"/>
        <v>2360</v>
      </c>
      <c r="F6" s="20">
        <f t="shared" si="0"/>
        <v>2360</v>
      </c>
      <c r="G6" s="20">
        <f t="shared" si="0"/>
        <v>2360</v>
      </c>
      <c r="H6" s="20">
        <f t="shared" si="0"/>
        <v>2360</v>
      </c>
      <c r="I6" s="13"/>
    </row>
    <row r="7" ht="15" customHeight="1"/>
    <row r="8" spans="1:9" ht="15" customHeight="1">
      <c r="A8" s="13"/>
      <c r="B8" s="37">
        <f aca="true" t="shared" si="1" ref="B8:I8">SUM(B4:B5)</f>
        <v>656</v>
      </c>
      <c r="C8" s="37">
        <f t="shared" si="1"/>
        <v>12229</v>
      </c>
      <c r="D8" s="37">
        <f t="shared" si="1"/>
        <v>965</v>
      </c>
      <c r="E8" s="37">
        <f t="shared" si="1"/>
        <v>304</v>
      </c>
      <c r="F8" s="37">
        <f t="shared" si="1"/>
        <v>6363</v>
      </c>
      <c r="G8" s="37">
        <f t="shared" si="1"/>
        <v>858</v>
      </c>
      <c r="H8" s="37">
        <f t="shared" si="1"/>
        <v>733</v>
      </c>
      <c r="I8" s="37">
        <f t="shared" si="1"/>
        <v>22108</v>
      </c>
    </row>
    <row r="9" spans="1:9" ht="15" customHeight="1">
      <c r="A9" s="13"/>
      <c r="B9" s="43">
        <f>B8/I8</f>
        <v>0.02967251673602316</v>
      </c>
      <c r="C9" s="43">
        <f>C8/I8</f>
        <v>0.5531481816537</v>
      </c>
      <c r="D9" s="43">
        <f>D8/I8</f>
        <v>0.04364935769857065</v>
      </c>
      <c r="E9" s="43">
        <f>E8/I8</f>
        <v>0.013750678487425366</v>
      </c>
      <c r="F9" s="43">
        <f>F8/I8</f>
        <v>0.28781436584041975</v>
      </c>
      <c r="G9" s="43">
        <f>G8/I8</f>
        <v>0.03880948073095712</v>
      </c>
      <c r="H9" s="43">
        <f>H8/I8</f>
        <v>0.03315541885290393</v>
      </c>
      <c r="I9" s="37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2010-02-02T06:26:35Z</cp:lastPrinted>
  <dcterms:created xsi:type="dcterms:W3CDTF">2000-01-12T05:14:07Z</dcterms:created>
  <dcterms:modified xsi:type="dcterms:W3CDTF">2010-04-21T05:19:36Z</dcterms:modified>
  <cp:category/>
  <cp:version/>
  <cp:contentType/>
  <cp:contentStatus/>
</cp:coreProperties>
</file>